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C:\Users\jayce\Dropbox\PC\"/>
    </mc:Choice>
  </mc:AlternateContent>
  <xr:revisionPtr revIDLastSave="0" documentId="13_ncr:1_{45D13BB0-AB55-4C5D-B0E1-301D5E1402A3}" xr6:coauthVersionLast="45" xr6:coauthVersionMax="45" xr10:uidLastSave="{00000000-0000-0000-0000-000000000000}"/>
  <bookViews>
    <workbookView xWindow="-120" yWindow="-120" windowWidth="29040" windowHeight="15840" tabRatio="500" xr2:uid="{00000000-000D-0000-FFFF-FFFF00000000}"/>
  </bookViews>
  <sheets>
    <sheet name="Card List" sheetId="12" r:id="rId1"/>
    <sheet name="Cards" sheetId="1" r:id="rId2"/>
    <sheet name="Metatrope Cards" sheetId="11" r:id="rId3"/>
    <sheet name="Card Backs" sheetId="13" r:id="rId4"/>
    <sheet name="Information" sheetId="2" r:id="rId5"/>
    <sheet name="Images" sheetId="9" r:id="rId6"/>
  </sheets>
  <definedNames>
    <definedName name="_xlnm._FilterDatabase" localSheetId="4" hidden="1">Information!$B$1:$F$140</definedName>
    <definedName name="SuitLookup1">INDEX(Images!$B$2:$B$6,MATCH(Cards!$C$2,Images!$A$2:$A$6,0))</definedName>
    <definedName name="SuitLookup10">INDEX(Images!$B$2:$B$6,MATCH(Cards!$T$2,Images!$A$2:$A$6,0))</definedName>
    <definedName name="SuitLookup10MT">INDEX(Images!$B$2:$B$6,MATCH('Metatrope Cards'!#REF!,Images!$A$2:$A$6,0))</definedName>
    <definedName name="SuitLookup11">INDEX(Images!$B$2:$B$6,MATCH(Cards!$O$6,Images!$A$2:$A$6,0))</definedName>
    <definedName name="SuitLookup11MT">INDEX(Images!$B$2:$B$6,MATCH('Metatrope Cards'!#REF!,Images!$A$2:$A$6,0))</definedName>
    <definedName name="SuitLookup12">INDEX(Images!$B$2:$B$6,MATCH(Cards!$T$6,Images!$A$2:$A$6,0))</definedName>
    <definedName name="SuitLookup12MT">INDEX(Images!$B$2:$B$6,MATCH('Metatrope Cards'!#REF!,Images!$A$2:$A$6,0))</definedName>
    <definedName name="SuitLookup13">INDEX(Images!$B$2:$B$6,MATCH(Cards!$O$11,Images!$A$2:$A$6,0))</definedName>
    <definedName name="SuitLookup13MT">INDEX(Images!$B$2:$B$6,MATCH('Metatrope Cards'!#REF!,Images!$A$2:$A$6,0))</definedName>
    <definedName name="SuitLookup14">INDEX(Images!$B$2:$B$6,MATCH(Cards!$T$11,Images!$A$2:$A$6,0))</definedName>
    <definedName name="SuitLookup14MT">INDEX(Images!$B$2:$B$6,MATCH('Metatrope Cards'!#REF!,Images!$A$2:$A$6,0))</definedName>
    <definedName name="SuitLookup15">INDEX(Images!$B$2:$B$6,MATCH(Cards!$O$16,Images!$A$2:$A$6,0))</definedName>
    <definedName name="SuitLookup15MT">INDEX(Images!$B$2:$B$6,MATCH('Metatrope Cards'!#REF!,Images!$A$2:$A$6,0))</definedName>
    <definedName name="SuitLookup16">INDEX(Images!$B$2:$B$6,MATCH(Cards!$T$16,Images!$A$2:$A$6,0))</definedName>
    <definedName name="SuitLookup16MT">INDEX(Images!$B$2:$B$6,MATCH('Metatrope Cards'!#REF!,Images!$A$2:$A$6,0))</definedName>
    <definedName name="SuitLookup17">INDEX(Images!$B$2:$B$6,MATCH(Cards!$AA$2,Images!$A$2:$A$6,0))</definedName>
    <definedName name="SuitLookup18">INDEX(Images!$B$2:$B$6,MATCH(Cards!$AF$2,Images!$A$2:$A$6,0))</definedName>
    <definedName name="SuitLookup19">INDEX(Images!$B$2:$B$6,MATCH(Cards!$AA$6,Images!$A$2:$A$6,0))</definedName>
    <definedName name="SuitLookup1MT" localSheetId="2">INDEX(Images!$B$2:$B$6,MATCH('Metatrope Cards'!#REF!,Images!$A$2:$A$6,0))</definedName>
    <definedName name="SuitLookup2">INDEX(Images!$B$2:$B$6,MATCH(Cards!$H$2,Images!$A$2:$A$6,0))</definedName>
    <definedName name="SuitLookup20">INDEX(Images!$B$2:$B$6,MATCH(Cards!$AF$6,Images!$A$2:$A$6,0))</definedName>
    <definedName name="SuitLookup21">INDEX(Images!$B$2:$B$6,MATCH(Cards!$AA$11,Images!$A$2:$A$6,0))</definedName>
    <definedName name="SuitLookup22">INDEX(Images!$B$2:$B$6,MATCH(Cards!$AF$11,Images!$A$2:$A$6,0))</definedName>
    <definedName name="SuitLookup23">INDEX(Images!$B$2:$B$6,MATCH(Cards!$AA$16,Images!$A$2:$A$6,0))</definedName>
    <definedName name="SuitLookup24">INDEX(Images!$B$2:$B$6,MATCH(Cards!$AF$16,Images!$A$2:$A$6,0))</definedName>
    <definedName name="SuitLookup25">INDEX(Images!$B$2:$B$6,MATCH(Cards!$AM$2,Images!$A$2:$A$6,0))</definedName>
    <definedName name="SuitLookup26">INDEX(Images!$B$2:$B$6,MATCH(Cards!$AR$2,Images!$A$2:$A$6,0))</definedName>
    <definedName name="SuitLookup27">INDEX(Images!$B$2:$B$6,MATCH(Cards!$AM$6,Images!$A$2:$A$6,0))</definedName>
    <definedName name="SuitLookup28">INDEX(Images!$B$2:$B$6,MATCH(Cards!$AR$6,Images!$A$2:$A$6,0))</definedName>
    <definedName name="SuitLookup29">INDEX(Images!$B$2:$B$6,MATCH(Cards!$AM$11,Images!$A$2:$A$6,0))</definedName>
    <definedName name="SuitLookup2MT" localSheetId="2">INDEX(Images!$B$2:$B$6,MATCH('Metatrope Cards'!#REF!,Images!$A$2:$A$6,0))</definedName>
    <definedName name="SuitLookup3">INDEX(Images!$B$2:$B$6,MATCH(Cards!$C$6,Images!$A$2:$A$6,0))</definedName>
    <definedName name="SuitLookup30">INDEX(Images!$B$2:$B$6,MATCH(Cards!$AR$11,Images!$A$2:$A$6,0))</definedName>
    <definedName name="SuitLookup31">INDEX(Images!$B$2:$B$6,MATCH(Cards!$AM$16,Images!$A$2:$A$6,0))</definedName>
    <definedName name="SuitLookup32">INDEX(Images!$B$2:$B$6,MATCH(Cards!$AR$16,Images!$A$2:$A$6,0))</definedName>
    <definedName name="SuitLookup33">INDEX(Images!$B$2:$B$6,MATCH(Cards!$AY$2,Images!$A$2:$A$6,0))</definedName>
    <definedName name="SuitLookup34">INDEX(Images!$B$2:$B$6,MATCH(Cards!$BD$2,Images!$A$2:$A$6,0))</definedName>
    <definedName name="SuitLookup35">INDEX(Images!$B$2:$B$6,MATCH(Cards!$AY$6,Images!$A$2:$A$6,0))</definedName>
    <definedName name="SuitLookup36">INDEX(Images!$B$2:$B$6,MATCH(Cards!$BD$6,Images!$A$2:$A$6,0))</definedName>
    <definedName name="SuitLookup37">INDEX(Images!$B$2:$B$6,MATCH(Cards!$AY$11,Images!$A$2:$A$6,0))</definedName>
    <definedName name="SuitLookup38">INDEX(Images!$B$2:$B$6,MATCH(Cards!$BD$11,Images!$A$2:$A$6,0))</definedName>
    <definedName name="SuitLookup39">INDEX(Images!$B$2:$B$6,MATCH(Cards!$AY$16,Images!$A$2:$A$6,0))</definedName>
    <definedName name="SuitLookup3MT" localSheetId="2">INDEX(Images!$B$2:$B$6,MATCH('Metatrope Cards'!#REF!,Images!$A$2:$A$6,0))</definedName>
    <definedName name="SuitLookup4">INDEX(Images!$B$2:$B$6,MATCH(Cards!$H$6,Images!$A$2:$A$6,0))</definedName>
    <definedName name="SuitLookup40">INDEX(Images!$B$2:$B$6,MATCH(Cards!$BD$16,Images!$A$2:$A$6,0))</definedName>
    <definedName name="SuitLookup41">INDEX(Images!$B$2:$B$6,MATCH(Cards!$BK$2,Images!$A$2:$A$6,0))</definedName>
    <definedName name="SuitLookup42">INDEX(Images!$B$2:$B$6,MATCH(Cards!$BP$2,Images!$A$2:$A$6,0))</definedName>
    <definedName name="SuitLookup43">INDEX(Images!$B$2:$B$6,MATCH(Cards!$BK$6,Images!$A$2:$A$6,0))</definedName>
    <definedName name="SuitLookup44">INDEX(Images!$B$2:$B$6,MATCH(Cards!$BP$6,Images!$A$2:$A$6,0))</definedName>
    <definedName name="SuitLookup45">INDEX(Images!$B$2:$B$6,MATCH(Cards!$BK$11,Images!$A$2:$A$6,0))</definedName>
    <definedName name="SuitLookup46">INDEX(Images!$B$2:$B$6,MATCH(Cards!$BP$11,Images!$A$2:$A$6,0))</definedName>
    <definedName name="SuitLookup47">INDEX(Images!$B$2:$B$6,MATCH(Cards!$BK$16,Images!$A$2:$A$6,0))</definedName>
    <definedName name="SuitLookup48">INDEX(Images!$B$2:$B$6,MATCH(Cards!$BP$16,Images!$A$2:$A$6,0))</definedName>
    <definedName name="SuitLookup49">INDEX(Images!$B$2:$B$6,MATCH(Cards!$BW$2,Images!$A$2:$A$6,0))</definedName>
    <definedName name="SuitLookup4MT" localSheetId="2">INDEX(Images!$B$2:$B$6,MATCH('Metatrope Cards'!#REF!,Images!$A$2:$A$6,0))</definedName>
    <definedName name="SuitLookup5">INDEX(Images!$B$2:$B$6,MATCH(Cards!$C$11,Images!$A$2:$A$6,0))</definedName>
    <definedName name="SuitLookup50">INDEX(Images!$B$2:$B$6,MATCH(Cards!$CB$2,Images!$A$2:$A$6,0))</definedName>
    <definedName name="SuitLookup51">INDEX(Images!$B$2:$B$6,MATCH(Cards!$BW$6,Images!$A$2:$A$6,0))</definedName>
    <definedName name="SuitLookup52">INDEX(Images!$B$2:$B$6,MATCH(Cards!$CB$6,Images!$A$2:$A$6,0))</definedName>
    <definedName name="SuitLookup53">INDEX(Images!$B$2:$B$6,MATCH(Cards!$BW$11,Images!$A$2:$A$6,0))</definedName>
    <definedName name="SuitLookup54">INDEX(Images!$B$2:$B$6,MATCH(Cards!$CB$11,Images!$A$2:$A$6,0))</definedName>
    <definedName name="SuitLookup55">INDEX(Images!$B$2:$B$6,MATCH(Cards!$BW$16,Images!$A$2:$A$6,0))</definedName>
    <definedName name="SuitLookup56">INDEX(Images!$B$2:$B$6,MATCH(Cards!$CB$16,Images!$A$2:$A$6,0))</definedName>
    <definedName name="SuitLookup57">INDEX(Images!$B$2:$B$6,MATCH(Cards!$CI$2,Images!$A$2:$A$6,0))</definedName>
    <definedName name="SuitLookup58">INDEX(Images!$B$2:$B$6,MATCH(Cards!$CN$2,Images!$A$2:$A$6,0))</definedName>
    <definedName name="SuitLookup59">INDEX(Images!$B$2:$B$6,MATCH(Cards!$CI$6,Images!$A$2:$A$6,0))</definedName>
    <definedName name="SuitLookup5MT" localSheetId="2">INDEX(Images!$B$2:$B$6,MATCH('Metatrope Cards'!#REF!,Images!$A$2:$A$6,0))</definedName>
    <definedName name="SuitLookup6">INDEX(Images!$B$2:$B$6,MATCH(Cards!$H$11,Images!$A$2:$A$6,0))</definedName>
    <definedName name="SuitLookup60">INDEX(Images!$B$2:$B$6,MATCH(Cards!$CN$6,Images!$A$2:$A$6,0))</definedName>
    <definedName name="SuitLookup61">INDEX(Images!$B$2:$B$6,MATCH(Cards!$CI$11,Images!$A$2:$A$6,0))</definedName>
    <definedName name="SuitLookup62">INDEX(Images!$B$2:$B$6,MATCH(Cards!$CN$11,Images!$A$2:$A$6,0))</definedName>
    <definedName name="SuitLookup63">INDEX(Images!$B$2:$B$6,MATCH(Cards!$CI$16,Images!$A$2:$A$6,0))</definedName>
    <definedName name="SuitLookup64">INDEX(Images!$B$2:$B$6,MATCH(Cards!$CN$16,Images!$A$2:$A$6,0))</definedName>
    <definedName name="SuitLookup65">INDEX(Images!$B$2:$B$6,MATCH(Cards!$CU$2,Images!$A$2:$A$6,0))</definedName>
    <definedName name="SuitLookup66">INDEX(Images!$B$2:$B$6,MATCH(Cards!$CZ$2,Images!$A$2:$A$6,0))</definedName>
    <definedName name="SuitLookup67">INDEX(Images!$B$2:$B$6,MATCH(Cards!$CU$6,Images!$A$2:$A$6,0))</definedName>
    <definedName name="SuitLookup68">INDEX(Images!$B$2:$B$6,MATCH(Cards!$CZ$6,Images!$A$2:$A$6,0))</definedName>
    <definedName name="SuitLookup69">INDEX(Images!$B$2:$B$6,MATCH(Cards!$CU$11,Images!$A$2:$A$6,0))</definedName>
    <definedName name="SuitLookup6MT" localSheetId="2">INDEX(Images!$B$2:$B$6,MATCH('Metatrope Cards'!#REF!,Images!$A$2:$A$6,0))</definedName>
    <definedName name="SuitLookup7">INDEX(Images!$B$2:$B$6,MATCH(Cards!$C$16,Images!$A$2:$A$6,0))</definedName>
    <definedName name="SuitLookup70">INDEX(Images!$B$2:$B$6,MATCH(Cards!$CZ$11,Images!$A$2:$A$6,0))</definedName>
    <definedName name="SuitLookup71">INDEX(Images!$B$2:$B$6,MATCH(Cards!$CU$16,Images!$A$2:$A$6,0))</definedName>
    <definedName name="SuitLookup72">INDEX(Images!$B$2:$B$6,MATCH(Cards!$CZ$16,Images!$A$2:$A$6,0))</definedName>
    <definedName name="SuitLookup73">INDEX(Images!$B$2:$B$6,MATCH(Cards!$DG$2,Images!$A$2:$A$6,0))</definedName>
    <definedName name="SuitLookup74">INDEX(Images!$B$2:$B$6,MATCH(Cards!$DL$2,Images!$A$2:$A$6,0))</definedName>
    <definedName name="SuitLookup75">INDEX(Images!$B$2:$B$6,MATCH(Cards!$DG$6,Images!$A$2:$A$6,0))</definedName>
    <definedName name="SuitLookup76">INDEX(Images!$B$2:$B$6,MATCH(Cards!$DL$6,Images!$A$2:$A$6,0))</definedName>
    <definedName name="SuitLookup77">INDEX(Images!$B$2:$B$6,MATCH(Cards!$DG$11,Images!$A$2:$A$6,0))</definedName>
    <definedName name="SuitLookup78">INDEX(Images!$B$2:$B$6,MATCH(Cards!$DL$11,Images!$A$2:$A$6,0))</definedName>
    <definedName name="SuitLookup79">INDEX(Images!$B$2:$B$6,MATCH(Cards!$DG$16,Images!$A$2:$A$6,0))</definedName>
    <definedName name="SuitLookup7MT" localSheetId="2">INDEX(Images!$B$2:$B$6,MATCH('Metatrope Cards'!#REF!,Images!$A$2:$A$6,0))</definedName>
    <definedName name="SuitLookup8">INDEX(Images!$B$2:$B$6,MATCH(Cards!$H$16,Images!$A$2:$A$6,0))</definedName>
    <definedName name="SuitLookup80">INDEX(Images!$B$2:$B$6,MATCH(Cards!$DL$16,Images!$A$2:$A$6,0))</definedName>
    <definedName name="SuitLookup8MT" localSheetId="2">INDEX(Images!$B$2:$B$6,MATCH('Metatrope Cards'!#REF!,Images!$A$2:$A$6,0))</definedName>
    <definedName name="SuitLookup9">INDEX(Images!$B$2:$B$6,MATCH(Cards!$O$2,Images!$A$2:$A$6,0))</definedName>
    <definedName name="SuitLookup9MT">INDEX(Images!$B$2:$B$6,MATCH('Metatrope Cards'!#REF!,Images!$A$2:$A$6,0))</definedName>
    <definedName name="Z_3F4DD486_786D_4BE5_98C3_96C9F1AE53AE_.wvu.FilterData" localSheetId="4" hidden="1">Information!$B$1:$F$140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12" l="1"/>
  <c r="I3" i="12"/>
  <c r="I4" i="12"/>
  <c r="I5" i="12"/>
  <c r="I6" i="12"/>
  <c r="I7" i="12"/>
  <c r="I8" i="12"/>
  <c r="I9" i="12"/>
  <c r="I10" i="12"/>
  <c r="I11" i="12"/>
  <c r="I12" i="12"/>
  <c r="I13" i="12"/>
  <c r="I14" i="12"/>
  <c r="I15" i="12"/>
  <c r="I16" i="12"/>
  <c r="I17" i="12"/>
  <c r="I2" i="12"/>
  <c r="H3" i="12"/>
  <c r="H4" i="12"/>
  <c r="H5" i="12"/>
  <c r="H6" i="12"/>
  <c r="H7" i="12"/>
  <c r="H8" i="12"/>
  <c r="H9" i="12"/>
  <c r="H10" i="12"/>
  <c r="H11" i="12"/>
  <c r="H12" i="12"/>
  <c r="H13" i="12"/>
  <c r="H14" i="12"/>
  <c r="H15" i="12"/>
  <c r="H16" i="12"/>
  <c r="H17" i="12"/>
  <c r="H2" i="12"/>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C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2" i="12"/>
  <c r="DL16" i="1"/>
  <c r="DG16" i="1"/>
  <c r="DL11" i="1"/>
  <c r="DG11" i="1"/>
  <c r="DL6" i="1"/>
  <c r="DG6" i="1"/>
  <c r="DL2" i="1"/>
  <c r="DG2" i="1"/>
  <c r="CZ16" i="1"/>
  <c r="CU16" i="1"/>
  <c r="CZ11" i="1"/>
  <c r="CU11" i="1"/>
  <c r="CZ6" i="1"/>
  <c r="CU6" i="1"/>
  <c r="CZ2" i="1"/>
  <c r="CU2" i="1"/>
  <c r="CN16" i="1"/>
  <c r="CI16" i="1"/>
  <c r="CN11" i="1"/>
  <c r="CI11" i="1"/>
  <c r="CN6" i="1"/>
  <c r="CI6" i="1"/>
  <c r="CN2" i="1"/>
  <c r="CI2" i="1"/>
  <c r="CB16" i="1"/>
  <c r="BW16" i="1"/>
  <c r="CB11" i="1"/>
  <c r="BW11" i="1"/>
  <c r="CB6" i="1"/>
  <c r="BW6" i="1"/>
  <c r="CB2" i="1"/>
  <c r="BW2" i="1"/>
  <c r="BP16" i="1"/>
  <c r="BK16" i="1"/>
  <c r="BP11" i="1"/>
  <c r="BK11" i="1"/>
  <c r="BP6" i="1"/>
  <c r="BK6" i="1"/>
  <c r="BP2" i="1"/>
  <c r="BK2" i="1"/>
  <c r="BD16" i="1"/>
  <c r="AY16" i="1"/>
  <c r="BD11" i="1"/>
  <c r="AY11" i="1"/>
  <c r="BD6" i="1"/>
  <c r="AY6" i="1"/>
  <c r="BD2" i="1"/>
  <c r="AY2" i="1"/>
  <c r="AR16" i="1"/>
  <c r="AM16" i="1"/>
  <c r="AR11" i="1"/>
  <c r="AM11" i="1"/>
  <c r="AR6" i="1"/>
  <c r="AM6" i="1"/>
  <c r="AR2" i="1"/>
  <c r="AM2" i="1"/>
  <c r="AF16" i="1"/>
  <c r="AA16" i="1"/>
  <c r="AF11" i="1"/>
  <c r="AA11" i="1"/>
  <c r="AF6" i="1"/>
  <c r="AA6" i="1"/>
  <c r="AF2" i="1"/>
  <c r="AA2" i="1"/>
  <c r="T16" i="1"/>
  <c r="O16" i="1"/>
  <c r="T11" i="1"/>
  <c r="O11" i="1"/>
  <c r="T6" i="1"/>
  <c r="O6" i="1"/>
  <c r="T2" i="1"/>
  <c r="O2" i="1"/>
  <c r="H16" i="1"/>
  <c r="C16" i="1"/>
  <c r="H11" i="1"/>
  <c r="C11" i="1"/>
  <c r="C2" i="1"/>
  <c r="H6" i="1"/>
  <c r="C6" i="1"/>
  <c r="H2" i="1"/>
  <c r="T2" i="11" l="1"/>
  <c r="U3" i="11" s="1"/>
  <c r="T6" i="11"/>
  <c r="U8" i="11" s="1"/>
  <c r="T11" i="11"/>
  <c r="U13" i="11" s="1"/>
  <c r="T16" i="11"/>
  <c r="U18" i="11" s="1"/>
  <c r="O16" i="11"/>
  <c r="O20" i="11" s="1"/>
  <c r="O11" i="11"/>
  <c r="O15" i="11" s="1"/>
  <c r="O6" i="11"/>
  <c r="O9" i="11" s="1"/>
  <c r="O2" i="11"/>
  <c r="O5" i="11" s="1"/>
  <c r="H16" i="11"/>
  <c r="H20" i="11" s="1"/>
  <c r="H11" i="11"/>
  <c r="H15" i="11" s="1"/>
  <c r="H6" i="11"/>
  <c r="H10" i="11" s="1"/>
  <c r="H2" i="11"/>
  <c r="H5" i="11" s="1"/>
  <c r="C16" i="11"/>
  <c r="C20" i="11" s="1"/>
  <c r="C11" i="11"/>
  <c r="C15" i="11" s="1"/>
  <c r="C6" i="11"/>
  <c r="D8" i="11" s="1"/>
  <c r="C2" i="11"/>
  <c r="C5" i="11" s="1"/>
  <c r="D3" i="1" l="1"/>
  <c r="E3" i="1"/>
  <c r="T5" i="11"/>
  <c r="T10" i="11"/>
  <c r="T14" i="11"/>
  <c r="T20" i="11"/>
  <c r="C5" i="1"/>
  <c r="C4" i="1"/>
  <c r="T9" i="11"/>
  <c r="T15" i="11"/>
  <c r="T4" i="11"/>
  <c r="T19" i="11"/>
  <c r="P8" i="11"/>
  <c r="O10" i="11"/>
  <c r="P13" i="11"/>
  <c r="O14" i="11"/>
  <c r="P3" i="11"/>
  <c r="P18" i="11"/>
  <c r="O4" i="11"/>
  <c r="O19" i="11"/>
  <c r="I13" i="11"/>
  <c r="H14" i="11"/>
  <c r="I3" i="11"/>
  <c r="I18" i="11"/>
  <c r="H4" i="11"/>
  <c r="H19" i="11"/>
  <c r="I8" i="11"/>
  <c r="H9" i="11"/>
  <c r="C9" i="11"/>
  <c r="C10" i="11"/>
  <c r="D13" i="11"/>
  <c r="C14" i="11"/>
  <c r="D18" i="11"/>
  <c r="C19" i="11"/>
  <c r="D3" i="11"/>
  <c r="C4" i="11"/>
  <c r="DL20" i="1" l="1"/>
  <c r="DG20" i="1"/>
  <c r="DL14" i="1"/>
  <c r="DG14" i="1"/>
  <c r="DL10" i="1"/>
  <c r="DH8" i="1"/>
  <c r="DL5" i="1"/>
  <c r="DG5" i="1"/>
  <c r="CZ20" i="1"/>
  <c r="CU20" i="1"/>
  <c r="CZ14" i="1"/>
  <c r="CU15" i="1"/>
  <c r="DA8" i="1"/>
  <c r="CV8" i="1"/>
  <c r="CZ5" i="1"/>
  <c r="CN20" i="1"/>
  <c r="CJ18" i="1"/>
  <c r="CN15" i="1"/>
  <c r="CI15" i="1"/>
  <c r="CN10" i="1"/>
  <c r="CI10" i="1"/>
  <c r="CI5" i="1"/>
  <c r="CB20" i="1"/>
  <c r="CB10" i="1"/>
  <c r="BX8" i="1"/>
  <c r="CB5" i="1"/>
  <c r="BW5" i="1"/>
  <c r="BP20" i="1"/>
  <c r="BK20" i="1"/>
  <c r="BR13" i="1"/>
  <c r="BK15" i="1"/>
  <c r="BR8" i="1"/>
  <c r="BK10" i="1"/>
  <c r="BP5" i="1"/>
  <c r="BD5" i="1"/>
  <c r="AY5" i="1"/>
  <c r="AR5" i="1"/>
  <c r="AM5" i="1"/>
  <c r="AF20" i="1"/>
  <c r="AA20" i="1"/>
  <c r="AH13" i="1"/>
  <c r="AA15" i="1"/>
  <c r="AH8" i="1"/>
  <c r="AC8" i="1"/>
  <c r="AF5" i="1"/>
  <c r="AA5" i="1"/>
  <c r="T20" i="1"/>
  <c r="O19" i="1"/>
  <c r="V13" i="1"/>
  <c r="O15" i="1"/>
  <c r="T10" i="1"/>
  <c r="O10" i="1"/>
  <c r="T5" i="1"/>
  <c r="P3" i="1" l="1"/>
  <c r="Q3" i="1"/>
  <c r="O5" i="1"/>
  <c r="O4" i="1"/>
  <c r="CP3" i="1"/>
  <c r="CN5" i="1"/>
  <c r="BK4" i="1"/>
  <c r="BK5" i="1"/>
  <c r="CU4" i="1"/>
  <c r="CU5" i="1"/>
  <c r="AM15" i="1"/>
  <c r="AM14" i="1"/>
  <c r="AO13" i="1"/>
  <c r="AN13" i="1"/>
  <c r="AS18" i="1"/>
  <c r="AR19" i="1"/>
  <c r="AT18" i="1"/>
  <c r="AR20" i="1"/>
  <c r="BW20" i="1"/>
  <c r="BW19" i="1"/>
  <c r="BY18" i="1"/>
  <c r="BX18" i="1"/>
  <c r="AZ3" i="1"/>
  <c r="AY4" i="1"/>
  <c r="BA3" i="1"/>
  <c r="BD4" i="1"/>
  <c r="BF3" i="1"/>
  <c r="BE3" i="1"/>
  <c r="AM20" i="1"/>
  <c r="AM19" i="1"/>
  <c r="AO18" i="1"/>
  <c r="AN18" i="1"/>
  <c r="BE8" i="1"/>
  <c r="BD10" i="1"/>
  <c r="BD9" i="1"/>
  <c r="BF8" i="1"/>
  <c r="AM4" i="1"/>
  <c r="AO3" i="1"/>
  <c r="AN3" i="1"/>
  <c r="AY15" i="1"/>
  <c r="AY14" i="1"/>
  <c r="BA13" i="1"/>
  <c r="AZ13" i="1"/>
  <c r="AT3" i="1"/>
  <c r="AS3" i="1"/>
  <c r="AR4" i="1"/>
  <c r="BD15" i="1"/>
  <c r="BF13" i="1"/>
  <c r="BE13" i="1"/>
  <c r="BD14" i="1"/>
  <c r="AN8" i="1"/>
  <c r="AM10" i="1"/>
  <c r="AM9" i="1"/>
  <c r="AO8" i="1"/>
  <c r="AZ18" i="1"/>
  <c r="AY20" i="1"/>
  <c r="AY19" i="1"/>
  <c r="BA18" i="1"/>
  <c r="BA8" i="1"/>
  <c r="AZ8" i="1"/>
  <c r="AY10" i="1"/>
  <c r="AY9" i="1"/>
  <c r="AR10" i="1"/>
  <c r="AR9" i="1"/>
  <c r="AT8" i="1"/>
  <c r="AS8" i="1"/>
  <c r="BD20" i="1"/>
  <c r="BD19" i="1"/>
  <c r="BF18" i="1"/>
  <c r="BE18" i="1"/>
  <c r="BY13" i="1"/>
  <c r="BW15" i="1"/>
  <c r="BX13" i="1"/>
  <c r="BW14" i="1"/>
  <c r="AS13" i="1"/>
  <c r="AR15" i="1"/>
  <c r="AR14" i="1"/>
  <c r="AT13" i="1"/>
  <c r="CC13" i="1"/>
  <c r="CB15" i="1"/>
  <c r="CB14" i="1"/>
  <c r="CD13" i="1"/>
  <c r="BP14" i="1"/>
  <c r="BY8" i="1"/>
  <c r="DG15" i="1"/>
  <c r="BP15" i="1"/>
  <c r="CB19" i="1"/>
  <c r="DB8" i="1"/>
  <c r="BW10" i="1"/>
  <c r="DI8" i="1"/>
  <c r="BQ13" i="1"/>
  <c r="CO13" i="1"/>
  <c r="CC18" i="1"/>
  <c r="DG10" i="1"/>
  <c r="DL9" i="1"/>
  <c r="AG13" i="1"/>
  <c r="P13" i="1"/>
  <c r="AF14" i="1"/>
  <c r="O14" i="1"/>
  <c r="AF15" i="1"/>
  <c r="CC3" i="1"/>
  <c r="CB4" i="1"/>
  <c r="AC13" i="1"/>
  <c r="CD18" i="1"/>
  <c r="CN14" i="1"/>
  <c r="CZ10" i="1"/>
  <c r="DM18" i="1"/>
  <c r="DL19" i="1"/>
  <c r="BW9" i="1"/>
  <c r="CI19" i="1"/>
  <c r="CU14" i="1"/>
  <c r="DN8" i="1"/>
  <c r="CN4" i="1"/>
  <c r="CV18" i="1"/>
  <c r="DH13" i="1"/>
  <c r="DA3" i="1"/>
  <c r="CN9" i="1"/>
  <c r="CZ4" i="1"/>
  <c r="DM13" i="1"/>
  <c r="DM3" i="1"/>
  <c r="DL15" i="1"/>
  <c r="AB3" i="1"/>
  <c r="BQ8" i="1"/>
  <c r="BQ18" i="1"/>
  <c r="CB9" i="1"/>
  <c r="AA10" i="1"/>
  <c r="BP9" i="1"/>
  <c r="BP10" i="1"/>
  <c r="CI20" i="1"/>
  <c r="CZ9" i="1"/>
  <c r="DH3" i="1"/>
  <c r="DG9" i="1"/>
  <c r="DN18" i="1"/>
  <c r="CC8" i="1"/>
  <c r="DI3" i="1"/>
  <c r="BQ3" i="1"/>
  <c r="AG18" i="1"/>
  <c r="AF19" i="1"/>
  <c r="BP19" i="1"/>
  <c r="BM13" i="1"/>
  <c r="CO18" i="1"/>
  <c r="DG4" i="1"/>
  <c r="DN13" i="1"/>
  <c r="CO8" i="1"/>
  <c r="CN19" i="1"/>
  <c r="CV13" i="1"/>
  <c r="DM8" i="1"/>
  <c r="CZ15" i="1"/>
  <c r="DN3" i="1"/>
  <c r="DH18" i="1"/>
  <c r="DL4" i="1"/>
  <c r="DI18" i="1"/>
  <c r="DG19" i="1"/>
  <c r="CU19" i="1"/>
  <c r="DI13" i="1"/>
  <c r="CO3" i="1"/>
  <c r="CK18" i="1"/>
  <c r="BX3" i="1"/>
  <c r="CJ13" i="1"/>
  <c r="O20" i="1"/>
  <c r="AF9" i="1"/>
  <c r="CK13" i="1"/>
  <c r="AF10" i="1"/>
  <c r="AB18" i="1"/>
  <c r="BR3" i="1"/>
  <c r="BL18" i="1"/>
  <c r="BW4" i="1"/>
  <c r="CJ8" i="1"/>
  <c r="CI14" i="1"/>
  <c r="DB3" i="1"/>
  <c r="CW18" i="1"/>
  <c r="BY3" i="1"/>
  <c r="AC18" i="1"/>
  <c r="BP4" i="1"/>
  <c r="BM18" i="1"/>
  <c r="CK8" i="1"/>
  <c r="Q13" i="1"/>
  <c r="AC3" i="1"/>
  <c r="AB13" i="1"/>
  <c r="AA19" i="1"/>
  <c r="BL13" i="1"/>
  <c r="BK19" i="1"/>
  <c r="CD8" i="1"/>
  <c r="CJ3" i="1"/>
  <c r="CI9" i="1"/>
  <c r="CP18" i="1"/>
  <c r="CW13" i="1"/>
  <c r="CK3" i="1"/>
  <c r="AG3" i="1"/>
  <c r="AA14" i="1"/>
  <c r="BL8" i="1"/>
  <c r="BK14" i="1"/>
  <c r="CD3" i="1"/>
  <c r="CI4" i="1"/>
  <c r="CP13" i="1"/>
  <c r="CW8" i="1"/>
  <c r="DA18" i="1"/>
  <c r="AH3" i="1"/>
  <c r="CU9" i="1"/>
  <c r="DB18" i="1"/>
  <c r="BM8" i="1"/>
  <c r="U13" i="1"/>
  <c r="AF4" i="1"/>
  <c r="AH18" i="1"/>
  <c r="BL3" i="1"/>
  <c r="BK9" i="1"/>
  <c r="BR18" i="1"/>
  <c r="CP8" i="1"/>
  <c r="CV3" i="1"/>
  <c r="CU10" i="1"/>
  <c r="DA13" i="1"/>
  <c r="CZ19" i="1"/>
  <c r="BM3" i="1"/>
  <c r="CW3" i="1"/>
  <c r="DB13" i="1"/>
  <c r="T14" i="1"/>
  <c r="T15" i="1"/>
  <c r="AA9" i="1"/>
  <c r="U18" i="1"/>
  <c r="V18" i="1"/>
  <c r="T19" i="1"/>
  <c r="AB8" i="1"/>
  <c r="AA4" i="1"/>
  <c r="P18" i="1"/>
  <c r="Q18" i="1"/>
  <c r="AG8" i="1"/>
  <c r="V8" i="1"/>
  <c r="U8" i="1"/>
  <c r="T9" i="1"/>
  <c r="O9" i="1"/>
  <c r="Q8" i="1"/>
  <c r="P8" i="1"/>
  <c r="U3" i="1"/>
  <c r="T4" i="1"/>
  <c r="V3" i="1"/>
  <c r="C10" i="1" l="1"/>
  <c r="H10" i="1"/>
  <c r="H19" i="1"/>
  <c r="C19" i="1"/>
  <c r="H14" i="1"/>
  <c r="C14" i="1"/>
  <c r="H4" i="1" l="1"/>
  <c r="J3" i="1"/>
  <c r="I3" i="1"/>
  <c r="H5" i="1"/>
  <c r="J8" i="1"/>
  <c r="H9" i="1"/>
  <c r="I8" i="1"/>
  <c r="D13" i="1"/>
  <c r="C15" i="1"/>
  <c r="I13" i="1"/>
  <c r="H15" i="1"/>
  <c r="C20" i="1"/>
  <c r="I18" i="1"/>
  <c r="H20" i="1"/>
  <c r="E8" i="1"/>
  <c r="C9" i="1"/>
  <c r="E13" i="1"/>
  <c r="D18" i="1"/>
  <c r="J13" i="1"/>
  <c r="E18" i="1"/>
  <c r="J18" i="1"/>
  <c r="D8" i="1"/>
</calcChain>
</file>

<file path=xl/sharedStrings.xml><?xml version="1.0" encoding="utf-8"?>
<sst xmlns="http://schemas.openxmlformats.org/spreadsheetml/2006/main" count="2143" uniqueCount="1415">
  <si>
    <t>An Air of Menace</t>
  </si>
  <si>
    <t>Name</t>
  </si>
  <si>
    <t>Quote</t>
  </si>
  <si>
    <t>A Bound Spirit</t>
  </si>
  <si>
    <t>A powerful demon? Spirit? Djinn? Ensorcelled to your service, but resentful of their imprisonment.</t>
  </si>
  <si>
    <t>A Brimstone-Smelling Salesperson</t>
  </si>
  <si>
    <t>A reliably unreliable young assistant.</t>
  </si>
  <si>
    <t>A Cackling Villain</t>
  </si>
  <si>
    <t>A Competent Sidekick</t>
  </si>
  <si>
    <t>A Crooked Lawyer</t>
  </si>
  <si>
    <t>This solicitor observes few moral qualms for you, their client.</t>
  </si>
  <si>
    <t>A Dude Dangereux</t>
  </si>
  <si>
    <t>Sultry, danger-prone, and of uncertain allegiance.</t>
  </si>
  <si>
    <t>A Femme Fatale</t>
  </si>
  <si>
    <t>A Gang of Underlings</t>
  </si>
  <si>
    <t>They may not be reliable, but this goon squad is extremely enthusiastic.</t>
  </si>
  <si>
    <t>A Guilty Official</t>
  </si>
  <si>
    <t>A Hapless Kitten</t>
  </si>
  <si>
    <t>A Hardboiled Gumshoe</t>
  </si>
  <si>
    <t>A down-on-their-luck Private Investigator, who'll help handle a case for you.</t>
  </si>
  <si>
    <t>A Loyal Hound</t>
  </si>
  <si>
    <t>This staunch old dog will stay by your side, no matter what.</t>
  </si>
  <si>
    <t>A Mysterious Egg</t>
  </si>
  <si>
    <t>A Paramount Steed</t>
  </si>
  <si>
    <t>A Riled-Up Crowd</t>
  </si>
  <si>
    <t>An enthusiastic mob who will do your bidding, so long as it involves shouting.</t>
  </si>
  <si>
    <t>A Shoulder Daimon</t>
  </si>
  <si>
    <t>A Slavering Cultist</t>
  </si>
  <si>
    <t>Monstrous, but religiously devoted to your ideals.</t>
  </si>
  <si>
    <t>A Steadfast Secretary</t>
  </si>
  <si>
    <t>A Veteran Magistrate</t>
  </si>
  <si>
    <t>A Wise Mentor</t>
  </si>
  <si>
    <t>A purveyor of guidance and secret wisdom.</t>
  </si>
  <si>
    <t>An Absent-Minded Professor</t>
  </si>
  <si>
    <t>An Enigmatic Patron</t>
  </si>
  <si>
    <t>A mysterious benefactor, looking out for your best interests.</t>
  </si>
  <si>
    <t>An Undead Horde</t>
  </si>
  <si>
    <t>Elegant and slender, these humanoids enjoy nature and being mysterious.</t>
  </si>
  <si>
    <t>Tiny and winged, these humanoids enjoy mischief, but are generally a force for good.</t>
  </si>
  <si>
    <t>The Animorph</t>
  </si>
  <si>
    <t>The Evil Counterpart</t>
  </si>
  <si>
    <t>The Retired Badass</t>
  </si>
  <si>
    <t>The Royal Offspring</t>
  </si>
  <si>
    <t>The Stock Ness Monster</t>
  </si>
  <si>
    <t>Not the real thing, but close enough.</t>
  </si>
  <si>
    <t>The Tsundere Teammate</t>
  </si>
  <si>
    <t>Hardly weapons, but these can be useful for the budding sorcerer.</t>
  </si>
  <si>
    <t>A Bundle of Dynamite</t>
  </si>
  <si>
    <t>Each red-brown stick is stamped with a probably-trustworthy promise it won't explode prematurely.</t>
  </si>
  <si>
    <t>A Chainsaw</t>
  </si>
  <si>
    <t>Noisy, and undeniably effective.</t>
  </si>
  <si>
    <t>A Disarming Look</t>
  </si>
  <si>
    <t>Capable of stopping threats dead in their tracks.</t>
  </si>
  <si>
    <t>A Faceless Hazmat Suit</t>
  </si>
  <si>
    <t>Bulky, sinister, and an excellent source of protection against harmful environments.</t>
  </si>
  <si>
    <t>A Finely Balanced Rifle</t>
  </si>
  <si>
    <t>A masterwork of the gunsmith's craft, with an exquisitely adjusted scope.</t>
  </si>
  <si>
    <t>A Somewhat Controllable Fire</t>
  </si>
  <si>
    <t>Somehow, things have got out of hand, and you've set something aflame.</t>
  </si>
  <si>
    <t>A Fizzing Bomb</t>
  </si>
  <si>
    <t>Heavy, cartoonish, with a fuse as long as your arm.</t>
  </si>
  <si>
    <t>A Humble Sling</t>
  </si>
  <si>
    <t>Unassuming as this is, you could lay low a giant with it.</t>
  </si>
  <si>
    <t>A Knightly Suit of Plate Mail</t>
  </si>
  <si>
    <t>A shiny and clanking suit of knightly armour.</t>
  </si>
  <si>
    <t>A Molotov Truck</t>
  </si>
  <si>
    <t>A Portrait of a Basilisk</t>
  </si>
  <si>
    <t>Normally wrapped in brown paper for safe keeping, just looking at this can incapacitate.</t>
  </si>
  <si>
    <t>A Suspended Grand Piano</t>
  </si>
  <si>
    <t>An array of hefty objects on ropes above, teetering from windows, poised to fall on your foes.</t>
  </si>
  <si>
    <t>A Thermal Detonator</t>
  </si>
  <si>
    <t>Seldom practical to use, but immensely menacing.</t>
  </si>
  <si>
    <t>A Trick-Shot Bow</t>
  </si>
  <si>
    <t>An arrow from this could pluck a fly from the air at a hundred paces.</t>
  </si>
  <si>
    <t>A Trusty Sidearm</t>
  </si>
  <si>
    <t>Battered and old-fashioned, but you can rely on it to get you through.</t>
  </si>
  <si>
    <t>A Well-Reasoned Argument</t>
  </si>
  <si>
    <t>A Wizened Wand</t>
  </si>
  <si>
    <t>It makes swooshy gestures and its tip glows when you sweep it through the air.</t>
  </si>
  <si>
    <t>An Alarming Profusion of Knives</t>
  </si>
  <si>
    <t>Too many blades. No, that's an unreasonable number. You'll never be completely disarmed.</t>
  </si>
  <si>
    <t>An Alien Weapon</t>
  </si>
  <si>
    <t>It's nearly impossible to work out how it works, but pointing the glowy bit at the foe should do something.</t>
  </si>
  <si>
    <t>An Intricate Trap</t>
  </si>
  <si>
    <t>This unassuming handgun is destined to fire a single, vitally important bullet.</t>
  </si>
  <si>
    <t>Cybernetic Weaponry</t>
  </si>
  <si>
    <t>You've turned (part of) your body into a gleaming, steel weapon.</t>
  </si>
  <si>
    <t>Trust Only Your Fists</t>
  </si>
  <si>
    <t>A Contrived Coincidence</t>
  </si>
  <si>
    <t>A Decisive Showdown</t>
  </si>
  <si>
    <t>A Dramatic Eclipse</t>
  </si>
  <si>
    <t>The sun, hidden for but one dramatic moment.</t>
  </si>
  <si>
    <t>A Dramatic Revelation</t>
  </si>
  <si>
    <t>A Dying Speech</t>
  </si>
  <si>
    <t>The dying only expire once they have had all the time they need to divulge vital information, dramatic confessions, and the like.</t>
  </si>
  <si>
    <t>A Heroic Will</t>
  </si>
  <si>
    <t>No! I can't die now! You draw on hidden reserves to power through when all seems lost.</t>
  </si>
  <si>
    <t>A Meaningful Look</t>
  </si>
  <si>
    <t>Even though no words were spoken, they each knew exactly what the other was thinking.</t>
  </si>
  <si>
    <t>A Near Escape!</t>
  </si>
  <si>
    <t>Shots whistling through your hair, you escape from danger. That was a close one!</t>
  </si>
  <si>
    <t>A Quest for the Beast</t>
  </si>
  <si>
    <t>You set off in grand, noble pursuit of your quarry, overcoming particularly symbolic trials along the way.</t>
  </si>
  <si>
    <t>A Raging Storm</t>
  </si>
  <si>
    <t>Thunder, lightning, and lashing wind enough to make any event seem climactic.</t>
  </si>
  <si>
    <t>A Second Chance!</t>
  </si>
  <si>
    <t>A Timeless Moment</t>
  </si>
  <si>
    <t>A Training Montage</t>
  </si>
  <si>
    <t>An Escape Route</t>
  </si>
  <si>
    <t>An Explosive Distraction</t>
  </si>
  <si>
    <t>Enough fireworks, airhorns, and bright flashing lights to shift focus away from you.</t>
  </si>
  <si>
    <t>Cracking a Nut with a Sledgehammer</t>
  </si>
  <si>
    <t>Destination Defenestration</t>
  </si>
  <si>
    <t>Just shove them through the window!</t>
  </si>
  <si>
    <t>By detonating this small narrative bomb, you can abruptly shift into another genre. Warning: results may be harmful.</t>
  </si>
  <si>
    <t>Everything is Under Control</t>
  </si>
  <si>
    <t>Foreshadowing</t>
  </si>
  <si>
    <t>Succeed or fail, your rivals and enemies recognise your struggles, and may look Kindly on you.</t>
  </si>
  <si>
    <t>Heroic Self-Sacrifice</t>
  </si>
  <si>
    <t>Magical Realism</t>
  </si>
  <si>
    <t>Something softens the walls of the world. It's still as you knew it, but the unusual and uncanny seeps in.</t>
  </si>
  <si>
    <t>Actually, you did prepare for this unexpected eventuality.</t>
  </si>
  <si>
    <t>This powerful (but highly experimental) device makes everyday phenomena seem strange and alien, allowing new insights and perspective.</t>
  </si>
  <si>
    <t>Plot Armour</t>
  </si>
  <si>
    <t>Redemption Arc</t>
  </si>
  <si>
    <t>With care, you can turn a (non-Muse) enemy to your side.</t>
  </si>
  <si>
    <t>Redemption Ark</t>
  </si>
  <si>
    <t>Reversal of Fortune!</t>
  </si>
  <si>
    <t>Send in the Clones</t>
  </si>
  <si>
    <t>Shaggy Dog Story</t>
  </si>
  <si>
    <t>This uncommonly shaggy canine is able to ensnare enemies in pointless, rambling digressions.</t>
  </si>
  <si>
    <t>Something is going right for you in the heavens, allowing you to reach greater heights of sorcerous power.</t>
  </si>
  <si>
    <t>What Could Possibly Go Wrong?</t>
  </si>
  <si>
    <t>A Big Fancy Castle</t>
  </si>
  <si>
    <t>A Bubbling Vial</t>
  </si>
  <si>
    <t>It's green, it glows, and it seems to be perilously close to escaping from its test tube.</t>
  </si>
  <si>
    <t>A Cap of Invisibility</t>
  </si>
  <si>
    <t>A Case of Blackmail Material</t>
  </si>
  <si>
    <t>A Classic Car</t>
  </si>
  <si>
    <t>A Dinglehopper</t>
  </si>
  <si>
    <t>A Dogeared Set of Schematics</t>
  </si>
  <si>
    <t>A faded set of plans! Whatever object you're investigating, they'll probably help you understand it.</t>
  </si>
  <si>
    <t>A Dread Zeppelin</t>
  </si>
  <si>
    <t>Supervillains have got to fly in style.</t>
  </si>
  <si>
    <t>A Faded Set of Blueprints</t>
  </si>
  <si>
    <t>A faded set of plans! Whatever location you're investigating, they'll probably help you explore it.</t>
  </si>
  <si>
    <t>A Glittering Crown</t>
  </si>
  <si>
    <t>A symbol of undeniable rulership and authority.</t>
  </si>
  <si>
    <t>A Haunted Crypt</t>
  </si>
  <si>
    <t>A Haunting Melody</t>
  </si>
  <si>
    <t>Whistled, played, or sung, this song can entrance anyone with ears to hear it.</t>
  </si>
  <si>
    <t>A recording device, concealed well enough to gather all sorts of incriminating information.</t>
  </si>
  <si>
    <t>For a just a few minutes, everything will go right for you while you carry it.</t>
  </si>
  <si>
    <t>A Mouldering Library</t>
  </si>
  <si>
    <t>A Pair of Seven-League Boots</t>
  </si>
  <si>
    <t>A Panacea</t>
  </si>
  <si>
    <t>A bottle of pills that (with only a little exaggeration) claim to be able to cure any sickness.</t>
  </si>
  <si>
    <t>A Perfect Gem</t>
  </si>
  <si>
    <t>The most captivating treasure, shining and well-cut.</t>
  </si>
  <si>
    <t>A Secret Hiding Place</t>
  </si>
  <si>
    <t>A dead drop; save for the mightiest sorcery, nothing will find what you stash here.</t>
  </si>
  <si>
    <t>Lightning Wit</t>
  </si>
  <si>
    <t>A wrought iron answer to any lock.</t>
  </si>
  <si>
    <t>A Sturdy Crowbar</t>
  </si>
  <si>
    <t>Capable of handily disassembling nearly any object.</t>
  </si>
  <si>
    <t>A Tantalising Scrap of Gossip</t>
  </si>
  <si>
    <t>Unreliable, unpredictable, but the kind of goss that everyone wants to hear.</t>
  </si>
  <si>
    <t>A Thing of Wonder</t>
  </si>
  <si>
    <t>An Ancient Map</t>
  </si>
  <si>
    <t>Identity papers, (almost) perfectly filled out to allow access to wherever you want to go.</t>
  </si>
  <si>
    <t>An Epicurean Feast</t>
  </si>
  <si>
    <t>Ten courses, each one more delicious and exotic than the last.</t>
  </si>
  <si>
    <t>An Experimental Jetpack</t>
  </si>
  <si>
    <t>An Ill-Advised Experiment</t>
  </si>
  <si>
    <t>A collection of bubbling, proscribed fluids in glass beakers.</t>
  </si>
  <si>
    <t>Misapplied Phlebotinum</t>
  </si>
  <si>
    <t>With this you could cure cancer! Save the world! But you've decided to use it to make a nice cup of tea.</t>
  </si>
  <si>
    <t>Neutral Ground</t>
  </si>
  <si>
    <t>A Giant Mecha</t>
  </si>
  <si>
    <t>A Record Scratch</t>
  </si>
  <si>
    <t>A Wig Snatch</t>
  </si>
  <si>
    <t>Object</t>
  </si>
  <si>
    <t>An Underdog</t>
  </si>
  <si>
    <t>A Tinfoil Hat</t>
  </si>
  <si>
    <t>The Chosen One</t>
  </si>
  <si>
    <t>A Prophecy</t>
  </si>
  <si>
    <t>A Kuudere</t>
  </si>
  <si>
    <t>A Pair of Glasses</t>
  </si>
  <si>
    <t>Because glasses make everyone smarter and more attractive right?</t>
  </si>
  <si>
    <t>A Cursed Maze</t>
  </si>
  <si>
    <t>No matter how far you wander, you'll never escape.</t>
  </si>
  <si>
    <t>A Back Alley Surgeon</t>
  </si>
  <si>
    <t>A Romantic Subplot</t>
  </si>
  <si>
    <t>Weird Flex but Okay</t>
  </si>
  <si>
    <t>Pink Hair</t>
  </si>
  <si>
    <t>Archetype</t>
  </si>
  <si>
    <t xml:space="preserve">With this eye catching hairdo that makes them stand out from the rest, this character just has to be the protagonist! </t>
  </si>
  <si>
    <t>Galatea</t>
  </si>
  <si>
    <t>Remember that artwork everyone loved? Well now it’s alive!</t>
  </si>
  <si>
    <t>A Magic Wardrobe</t>
  </si>
  <si>
    <t>Challenge Accepted</t>
  </si>
  <si>
    <t>A Zombie Apocalypse</t>
  </si>
  <si>
    <t>Eating a banana restores your health? Sure. Enemies have health bars that show you how close you are to defeating them? Yup.</t>
  </si>
  <si>
    <t>Protective Sentience</t>
  </si>
  <si>
    <t>Obviously evil to everyone except the monarch they're advising, who trusts them completely.</t>
  </si>
  <si>
    <t>This loud and bustling market has been here forever. Anything can be found, for the appropriate price.</t>
  </si>
  <si>
    <t>Wireheading</t>
  </si>
  <si>
    <t>Nothing could be more pleasant than artificially inducing pleasure in your brain.</t>
  </si>
  <si>
    <t>Breaking the 4th Wall</t>
  </si>
  <si>
    <t>Forbidden Love</t>
  </si>
  <si>
    <t>If anybody were to find out your true feelings, they would surely hate you, but you can't bear to stay apart.</t>
  </si>
  <si>
    <t>Longing to break free from their parents, they lash out and become sullen.</t>
  </si>
  <si>
    <t>Play within a Play</t>
  </si>
  <si>
    <t>Fictional worlds can have fictional works of their own, too.</t>
  </si>
  <si>
    <t>Happily Ever After</t>
  </si>
  <si>
    <t>The story ends on a high note, and nothing bad ever happens again.</t>
  </si>
  <si>
    <t>Rather than hiding parts of the story that don't make sense, just draw attention to them before the audience even gets a chance to.</t>
  </si>
  <si>
    <t>The Lost Part</t>
  </si>
  <si>
    <t>It's widely believed that there is a set of N of these, but those in the know have heard rumours of a secret N+1th.</t>
  </si>
  <si>
    <t>Fire widgets, Earth widgets, Water widgets and Air widgets, with corresponding properties. Also applies to people.</t>
  </si>
  <si>
    <t>Symbolism</t>
  </si>
  <si>
    <t>When the authour wrote about a conch shell, they were really referring to the fading light of democracy instead.</t>
  </si>
  <si>
    <t>They sensed their end was drawing near, so they gather family and friends around their bedside for a bittersweet departure.</t>
  </si>
  <si>
    <t>Going down in battle, at your peak, where your death can mean something, is the only way true warriors want to die.</t>
  </si>
  <si>
    <t>Universal speed limit? What universal speed limit?</t>
  </si>
  <si>
    <t>True Names</t>
  </si>
  <si>
    <t>There must be something in the blood, as there are some magics only true royalty can work.</t>
  </si>
  <si>
    <t>This radiates peace and kindness so much that anyone who feels it will see that its source can only be good.</t>
  </si>
  <si>
    <t>It'll be 3 hours before you realise that you don't even have anywhere this £500 deluxe coffee table would fit.</t>
  </si>
  <si>
    <t>Torches and Pitchforks</t>
  </si>
  <si>
    <t>A must have for any angry mob.</t>
  </si>
  <si>
    <t>Absurd Muscles</t>
  </si>
  <si>
    <t>Religious Healing</t>
  </si>
  <si>
    <t>Anything is possible when you're doing it for true love.</t>
  </si>
  <si>
    <t>Success comes to those who want it the hardest. Actual talent not required.</t>
  </si>
  <si>
    <t>Alkahest</t>
  </si>
  <si>
    <t xml:space="preserve">An Entourage </t>
  </si>
  <si>
    <t>Limousine? Check. Red carpet? Check. Bodyguards in black shades? Double check.</t>
  </si>
  <si>
    <t>They may hate each other with a furious intensity, but they'd be lost without that antagonism.</t>
  </si>
  <si>
    <t>Mystical Twins</t>
  </si>
  <si>
    <t>When time-travel is involved, things don't need external reasons: they cause themselves.</t>
  </si>
  <si>
    <t>Skill and inner virtue can often trump mere weapons and numbers.</t>
  </si>
  <si>
    <t>Transforms into a being of unrestrained power and rage when triggered.</t>
  </si>
  <si>
    <t>As unhinged and volatile as they are brilliant at what they do.</t>
  </si>
  <si>
    <t>An Inside Agent</t>
  </si>
  <si>
    <t>They share a uniquely deep sort of connection.</t>
  </si>
  <si>
    <t>A Bullet with _____'s Name On It</t>
  </si>
  <si>
    <t>A Magical Kid Transformation</t>
  </si>
  <si>
    <t>Looking daggers at your enemy doesn't have to be literal to stop them in their tracks.</t>
  </si>
  <si>
    <t>The current plot is stopped short and the character's style appropriately cramped by a sudden realisation.</t>
  </si>
  <si>
    <t>You deliver a cutting insult to the enemy, causing the crowd to gasp putting you one step ahead.</t>
  </si>
  <si>
    <t>This character's past now involves a nebulous incident that changed them forever, giving them the goal or resolve they have today.</t>
  </si>
  <si>
    <t>An annoying catchphrase that may be loved or hated by others, but for better or worse is now associated with the character.</t>
  </si>
  <si>
    <t>It may be impossible, but you accept and succeed with unprecedented coolness points.</t>
  </si>
  <si>
    <t>Evil Immortality</t>
  </si>
  <si>
    <t>Ludicrously excessive force has its own rather delightful style.</t>
  </si>
  <si>
    <t>With a little tweaking of the narrative, everything can be revealed as part of your master plan.</t>
  </si>
  <si>
    <t>Hey you know that dog or cat or object that's really important to you and you have an important connection to? They're now humanoid and will protect you at all cost.</t>
  </si>
  <si>
    <t>Laying on of hands, votive offerings, and casting out of evil spirits.</t>
  </si>
  <si>
    <t>Just add more of what you're already doing.</t>
  </si>
  <si>
    <t>A character has a weird and unexpected skill that stuns the crowd into a mixture of confusion and awe.</t>
  </si>
  <si>
    <t>A readily deployable fortress of towering walls and spires.</t>
  </si>
  <si>
    <t>No this isn't a fork, it's my very own dinglehopper! If you squint at an object, you can radically recharacterise its purpose.</t>
  </si>
  <si>
    <t>Food so good, so nostalgic, that it reminds the eater of their childhood and who they are, leaving them feeling anew and ready to take on the world.</t>
  </si>
  <si>
    <t>Extremely dangerous. Extremely fast. Extremely cool.</t>
  </si>
  <si>
    <t>Gateway to another fantastical dimension where a different, much more compelling story takes place.</t>
  </si>
  <si>
    <t>To protect you from the alien waves trying to infect your brain of course. A ridiculous hat to shield you from non-physical attacks.</t>
  </si>
  <si>
    <t>It's not quite possible to see what it leads to.</t>
  </si>
  <si>
    <t>A way to get whatever you want.</t>
  </si>
  <si>
    <t>Reliable help is so hard to find these days, but this person comes through.</t>
  </si>
  <si>
    <t>They do an unconvincing job of claiming that they don't really like you, and would only catch a bullet for you because they had to.</t>
  </si>
  <si>
    <t>A suavely malevolent version of someone, straight from the mirror dimension.</t>
  </si>
  <si>
    <t>A Menacing Stare</t>
  </si>
  <si>
    <t>A well-prepared set of ropes, pulleys, drivers, and smoke bombs to allow a safe getaway.</t>
  </si>
  <si>
    <t>This powerful (but highly experimental) analeptic device casts into your past to retcon useful information or prep work into your life.</t>
  </si>
  <si>
    <t>The meaning of a name connects it to its owner, and with the right sort of magic that can be exploited to get to them.</t>
  </si>
  <si>
    <t>Unfathomably dangerous to use, but the flight, speed, and manoeuvrability it confers might be worth it.</t>
  </si>
  <si>
    <t>They are long-suffering, but incredibly skilled at keeping your affairs in order.</t>
  </si>
  <si>
    <t>A Zac Efron Complex</t>
  </si>
  <si>
    <t>You know someone on the up and up, be it a bouncer to a club or the CEO’s secretary of the corporation you wish to expose.</t>
  </si>
  <si>
    <t>A Dubious Hedge Witch</t>
  </si>
  <si>
    <t>Narrative Device</t>
  </si>
  <si>
    <t>Rank</t>
  </si>
  <si>
    <t>Suit</t>
  </si>
  <si>
    <t>v</t>
  </si>
  <si>
    <t>t</t>
  </si>
  <si>
    <t>w</t>
  </si>
  <si>
    <t>y</t>
  </si>
  <si>
    <t>ababab</t>
  </si>
  <si>
    <t>cdcdcd</t>
  </si>
  <si>
    <r>
      <t xml:space="preserve">Lost their medical licence in </t>
    </r>
    <r>
      <rPr>
        <sz val="10"/>
        <color rgb="FF000000"/>
        <rFont val="Arial"/>
        <family val="2"/>
      </rPr>
      <t>‘the incident’ but that's not important; what matters is that they don't ask too many questions and will do almost anything for the right price.</t>
    </r>
  </si>
  <si>
    <t>A Visionary Genius</t>
  </si>
  <si>
    <t>A Techie in a Van</t>
  </si>
  <si>
    <t>A Personne Périlleuse</t>
  </si>
  <si>
    <t>A Bumbling Apprentice</t>
  </si>
  <si>
    <t>A Friendly Rival</t>
  </si>
  <si>
    <t>A Great Wyrm</t>
  </si>
  <si>
    <t>The Head Cheerleader</t>
  </si>
  <si>
    <t>Surrounded by Dunderheads</t>
  </si>
  <si>
    <t>The Affable Aristocrat</t>
  </si>
  <si>
    <t>Reacts quickly, with withering wit and an obvious solution.</t>
  </si>
  <si>
    <t>The One Good Slytherin</t>
  </si>
  <si>
    <t>An Eerie Mask</t>
  </si>
  <si>
    <t>A Bunny-Ears Lawyer</t>
  </si>
  <si>
    <t>Enjoys monologuing their plans, taunting heroes and being evil for evil's sake.</t>
  </si>
  <si>
    <t>A mid-level functionary, easily bullied, bribed or cajoled.</t>
  </si>
  <si>
    <t>Unaffected and unfazed, they are admired for their calm and neutral take on the situation.</t>
  </si>
  <si>
    <t>A thoroughbred… something. Probably a horse. It has four fine legs, at least.</t>
  </si>
  <si>
    <t>Sultry, danger-prone and of uncertain allegiance.</t>
  </si>
  <si>
    <t>Angelic, demonic or just plain weird, this spiritual presence whispers moral and practical advice in your ear.</t>
  </si>
  <si>
    <t>This experienced officer of the law is just a few days from retirement.</t>
  </si>
  <si>
    <t>A bespectacled, tweed-clad genius who's not quite of this world. Intensely clever, you just need to get their attention…</t>
  </si>
  <si>
    <t>The Inquisition</t>
  </si>
  <si>
    <t>A group of self-proclaimed intellectuals burst onto the scene ready to question the motives of the protagonist.</t>
  </si>
  <si>
    <t>Short and stout, these people enjoy mining and alcohol.</t>
  </si>
  <si>
    <t>A Dwarf</t>
  </si>
  <si>
    <t>An Elf</t>
  </si>
  <si>
    <t>A Fairy</t>
  </si>
  <si>
    <t>A Goblin</t>
  </si>
  <si>
    <t>An Orc</t>
  </si>
  <si>
    <t>A Vampire</t>
  </si>
  <si>
    <t>The Grand Vizier</t>
  </si>
  <si>
    <t>A Bell, a Book and a Candle</t>
  </si>
  <si>
    <t>Chekhov's Gun</t>
  </si>
  <si>
    <t>The Ancestral Sword</t>
  </si>
  <si>
    <t>The Pen that is Mightier than the Sword</t>
  </si>
  <si>
    <t>A Secret Forbidden Technique</t>
  </si>
  <si>
    <t>The Incident</t>
  </si>
  <si>
    <t>A Mysterious Shared Past</t>
  </si>
  <si>
    <t>These two shared something in their past that has made them inseparable.</t>
  </si>
  <si>
    <t>A Beginningless Time Loop</t>
  </si>
  <si>
    <t>A Dance Off!</t>
  </si>
  <si>
    <t>A Flashback Grenade</t>
  </si>
  <si>
    <t>Begrudging Respect</t>
  </si>
  <si>
    <t>An Honourable Death</t>
  </si>
  <si>
    <t>Meme Me Up, Scottie!</t>
  </si>
  <si>
    <t>A Heart-Warming Meal</t>
  </si>
  <si>
    <t>They Never Found the Body…</t>
  </si>
  <si>
    <t>A Rousing Battle Cry</t>
  </si>
  <si>
    <t>An iconic battle cry that inspires your allies and intimidates your enemies.</t>
  </si>
  <si>
    <t>A Ticking Timebomb</t>
  </si>
  <si>
    <t>The Stars are Right</t>
  </si>
  <si>
    <t>There are Two of Them!</t>
  </si>
  <si>
    <t>A Briefcase of MacGuffins</t>
  </si>
  <si>
    <t>A MacGuffin</t>
  </si>
  <si>
    <t>A universal solvent. Be sure to change its container regularly, and seek immediate medical attention if ingested.</t>
  </si>
  <si>
    <t>Some Authentic ID</t>
  </si>
  <si>
    <t>An Unspeakable Horror</t>
  </si>
  <si>
    <t>Puppy Dog Eyes</t>
  </si>
  <si>
    <t>A Theme Song</t>
  </si>
  <si>
    <t>A Warp Drive</t>
  </si>
  <si>
    <t>A Wannabe Byronic Hero</t>
  </si>
  <si>
    <t>Mad, bad and dangerous to know. Or at least that's what they think.</t>
  </si>
  <si>
    <t>A Moody Teenager</t>
  </si>
  <si>
    <t>Your whole body is enveloped in a pink glow that dramatically changes your clothes, embellishing with sparkles, jewels and bows, thereby elevating your powers.</t>
  </si>
  <si>
    <t>Not in Front of the Parrot</t>
  </si>
  <si>
    <t>When your foe is discussing their super secret plan, an unexpected ally lies nearby.</t>
  </si>
  <si>
    <t>Small and cunning, though surprisingly helpful when you're in a bind. So long as they're on your side.</t>
  </si>
  <si>
    <t>Epic artefacts require equally epic tools to create.</t>
  </si>
  <si>
    <t>A Sharp Suit</t>
  </si>
  <si>
    <t>Everything just goes that bit more smoothly when you look the part.</t>
  </si>
  <si>
    <t>Large and aggressive, these humanoids enjoy wars and meat.</t>
  </si>
  <si>
    <t>A Martial Arts Master</t>
  </si>
  <si>
    <t>Nemeses</t>
  </si>
  <si>
    <t>Code</t>
  </si>
  <si>
    <t>Armament</t>
  </si>
  <si>
    <t>Ac001</t>
  </si>
  <si>
    <t>Ac002</t>
  </si>
  <si>
    <t>Ac003</t>
  </si>
  <si>
    <t>Ac004</t>
  </si>
  <si>
    <t>Ac005</t>
  </si>
  <si>
    <t>Ac006</t>
  </si>
  <si>
    <t>Ac007</t>
  </si>
  <si>
    <t>Ac008</t>
  </si>
  <si>
    <t>Ac009</t>
  </si>
  <si>
    <t>Ac010</t>
  </si>
  <si>
    <t>Ac011</t>
  </si>
  <si>
    <t>Ac012</t>
  </si>
  <si>
    <t>Ac013</t>
  </si>
  <si>
    <t>Ac014</t>
  </si>
  <si>
    <t>Ac015</t>
  </si>
  <si>
    <t>Ac016</t>
  </si>
  <si>
    <t>Ac017</t>
  </si>
  <si>
    <t>Ac018</t>
  </si>
  <si>
    <t>Ac019</t>
  </si>
  <si>
    <t>Ac020</t>
  </si>
  <si>
    <t>Ac021</t>
  </si>
  <si>
    <t>Ac022</t>
  </si>
  <si>
    <t>Ac023</t>
  </si>
  <si>
    <t>Ac024</t>
  </si>
  <si>
    <t>Ac025</t>
  </si>
  <si>
    <t>Ac026</t>
  </si>
  <si>
    <t>Ac027</t>
  </si>
  <si>
    <t>Ac028</t>
  </si>
  <si>
    <t>Ac029</t>
  </si>
  <si>
    <t>Ac030</t>
  </si>
  <si>
    <t>Ac031</t>
  </si>
  <si>
    <t>Ac032</t>
  </si>
  <si>
    <t>Ac033</t>
  </si>
  <si>
    <t>Ac034</t>
  </si>
  <si>
    <t>Ac035</t>
  </si>
  <si>
    <t>Ac036</t>
  </si>
  <si>
    <t>Ac037</t>
  </si>
  <si>
    <t>Ac038</t>
  </si>
  <si>
    <t>Ac039</t>
  </si>
  <si>
    <t>Ac040</t>
  </si>
  <si>
    <t>Ac041</t>
  </si>
  <si>
    <t>Ac042</t>
  </si>
  <si>
    <t>Ac043</t>
  </si>
  <si>
    <t>Ac044</t>
  </si>
  <si>
    <t>Ac045</t>
  </si>
  <si>
    <t>Ac046</t>
  </si>
  <si>
    <t>Ac047</t>
  </si>
  <si>
    <t>Ac048</t>
  </si>
  <si>
    <t>Ac049</t>
  </si>
  <si>
    <t>Ac050</t>
  </si>
  <si>
    <t>Ac051</t>
  </si>
  <si>
    <t>Ac052</t>
  </si>
  <si>
    <t>Ac053</t>
  </si>
  <si>
    <t>Ac054</t>
  </si>
  <si>
    <t>Ac055</t>
  </si>
  <si>
    <t>Ac056</t>
  </si>
  <si>
    <t>Ac057</t>
  </si>
  <si>
    <t>Ac058</t>
  </si>
  <si>
    <t>Ac059</t>
  </si>
  <si>
    <t>Ac060</t>
  </si>
  <si>
    <t>Ac061</t>
  </si>
  <si>
    <t>Ac062</t>
  </si>
  <si>
    <t>Ac063</t>
  </si>
  <si>
    <t>Ac064</t>
  </si>
  <si>
    <t>Ac065</t>
  </si>
  <si>
    <t>Am001</t>
  </si>
  <si>
    <t>Am002</t>
  </si>
  <si>
    <t>Am003</t>
  </si>
  <si>
    <t>Am004</t>
  </si>
  <si>
    <t>Am005</t>
  </si>
  <si>
    <t>Am006</t>
  </si>
  <si>
    <t>Am007</t>
  </si>
  <si>
    <t>Am008</t>
  </si>
  <si>
    <t>Am009</t>
  </si>
  <si>
    <t>Am010</t>
  </si>
  <si>
    <t>Am011</t>
  </si>
  <si>
    <t>Am012</t>
  </si>
  <si>
    <t>Am013</t>
  </si>
  <si>
    <t>Am014</t>
  </si>
  <si>
    <t>Am015</t>
  </si>
  <si>
    <t>Am016</t>
  </si>
  <si>
    <t>Am017</t>
  </si>
  <si>
    <t>Am018</t>
  </si>
  <si>
    <t>Am019</t>
  </si>
  <si>
    <t>Am020</t>
  </si>
  <si>
    <t>Am021</t>
  </si>
  <si>
    <t>Am022</t>
  </si>
  <si>
    <t>Am023</t>
  </si>
  <si>
    <t>Am024</t>
  </si>
  <si>
    <t>Am025</t>
  </si>
  <si>
    <t>Am026</t>
  </si>
  <si>
    <t>Am027</t>
  </si>
  <si>
    <t>Am028</t>
  </si>
  <si>
    <t>Am029</t>
  </si>
  <si>
    <t>Am030</t>
  </si>
  <si>
    <t>Am031</t>
  </si>
  <si>
    <t>Am032</t>
  </si>
  <si>
    <t>Am033</t>
  </si>
  <si>
    <t>Am034</t>
  </si>
  <si>
    <t>ND001</t>
  </si>
  <si>
    <t>ND002</t>
  </si>
  <si>
    <t>ND003</t>
  </si>
  <si>
    <t>ND004</t>
  </si>
  <si>
    <t>ND005</t>
  </si>
  <si>
    <t>ND006</t>
  </si>
  <si>
    <t>ND007</t>
  </si>
  <si>
    <t>ND008</t>
  </si>
  <si>
    <t>ND009</t>
  </si>
  <si>
    <t>ND010</t>
  </si>
  <si>
    <t>ND011</t>
  </si>
  <si>
    <t>ND012</t>
  </si>
  <si>
    <t>ND013</t>
  </si>
  <si>
    <t>ND014</t>
  </si>
  <si>
    <t>ND015</t>
  </si>
  <si>
    <t>ND016</t>
  </si>
  <si>
    <t>ND017</t>
  </si>
  <si>
    <t>ND018</t>
  </si>
  <si>
    <t>ND019</t>
  </si>
  <si>
    <t>ND020</t>
  </si>
  <si>
    <t>ND021</t>
  </si>
  <si>
    <t>ND022</t>
  </si>
  <si>
    <t>ND023</t>
  </si>
  <si>
    <t>ND024</t>
  </si>
  <si>
    <t>ND025</t>
  </si>
  <si>
    <t>ND026</t>
  </si>
  <si>
    <t>ND027</t>
  </si>
  <si>
    <t>ND028</t>
  </si>
  <si>
    <t>ND029</t>
  </si>
  <si>
    <t>ND030</t>
  </si>
  <si>
    <t>ND031</t>
  </si>
  <si>
    <t>ND032</t>
  </si>
  <si>
    <t>ND033</t>
  </si>
  <si>
    <t>ND034</t>
  </si>
  <si>
    <t>ND035</t>
  </si>
  <si>
    <t>ND036</t>
  </si>
  <si>
    <t>ND037</t>
  </si>
  <si>
    <t>ND038</t>
  </si>
  <si>
    <t>ND039</t>
  </si>
  <si>
    <t>ND040</t>
  </si>
  <si>
    <t>ND041</t>
  </si>
  <si>
    <t>ND042</t>
  </si>
  <si>
    <t>ND043</t>
  </si>
  <si>
    <t>ND044</t>
  </si>
  <si>
    <t>ND045</t>
  </si>
  <si>
    <t>ND046</t>
  </si>
  <si>
    <t>ND047</t>
  </si>
  <si>
    <t>ND048</t>
  </si>
  <si>
    <t>ND049</t>
  </si>
  <si>
    <t>ND050</t>
  </si>
  <si>
    <t>ND051</t>
  </si>
  <si>
    <t>ND052</t>
  </si>
  <si>
    <t>ND053</t>
  </si>
  <si>
    <t>ND054</t>
  </si>
  <si>
    <t>ND055</t>
  </si>
  <si>
    <t>ND056</t>
  </si>
  <si>
    <t>ND057</t>
  </si>
  <si>
    <t>ND058</t>
  </si>
  <si>
    <t>ND059</t>
  </si>
  <si>
    <t>ND060</t>
  </si>
  <si>
    <t>ND061</t>
  </si>
  <si>
    <t>ND062</t>
  </si>
  <si>
    <t>ND063</t>
  </si>
  <si>
    <t>ND064</t>
  </si>
  <si>
    <t>ND065</t>
  </si>
  <si>
    <t>ND066</t>
  </si>
  <si>
    <t>ND067</t>
  </si>
  <si>
    <t>ND068</t>
  </si>
  <si>
    <t>ND069</t>
  </si>
  <si>
    <t>ND070</t>
  </si>
  <si>
    <t>ND071</t>
  </si>
  <si>
    <t>ND072</t>
  </si>
  <si>
    <t>ND073</t>
  </si>
  <si>
    <t>ND074</t>
  </si>
  <si>
    <t>ND075</t>
  </si>
  <si>
    <t>ND076</t>
  </si>
  <si>
    <t>Ob001</t>
  </si>
  <si>
    <t>Ob002</t>
  </si>
  <si>
    <t>Ob003</t>
  </si>
  <si>
    <t>Ob004</t>
  </si>
  <si>
    <t>Ob005</t>
  </si>
  <si>
    <t>Ob006</t>
  </si>
  <si>
    <t>Ob007</t>
  </si>
  <si>
    <t>Ob008</t>
  </si>
  <si>
    <t>Ob009</t>
  </si>
  <si>
    <t>Ob010</t>
  </si>
  <si>
    <t>Ob011</t>
  </si>
  <si>
    <t>Ob012</t>
  </si>
  <si>
    <t>Ob013</t>
  </si>
  <si>
    <t>Ob014</t>
  </si>
  <si>
    <t>Ob015</t>
  </si>
  <si>
    <t>Ob016</t>
  </si>
  <si>
    <t>Ob017</t>
  </si>
  <si>
    <t>Ob018</t>
  </si>
  <si>
    <t>Ob019</t>
  </si>
  <si>
    <t>Ob020</t>
  </si>
  <si>
    <t>Ob021</t>
  </si>
  <si>
    <t>Ob022</t>
  </si>
  <si>
    <t>Ob023</t>
  </si>
  <si>
    <t>Ob024</t>
  </si>
  <si>
    <t>Ob025</t>
  </si>
  <si>
    <t>Ob026</t>
  </si>
  <si>
    <t>Ob027</t>
  </si>
  <si>
    <t>Ob028</t>
  </si>
  <si>
    <t>Ob029</t>
  </si>
  <si>
    <t>Ob030</t>
  </si>
  <si>
    <t>Ob031</t>
  </si>
  <si>
    <t>Ob032</t>
  </si>
  <si>
    <t>Ob033</t>
  </si>
  <si>
    <t>Ob034</t>
  </si>
  <si>
    <t>Ob035</t>
  </si>
  <si>
    <t>Ob036</t>
  </si>
  <si>
    <t>Ob037</t>
  </si>
  <si>
    <t>Ob038</t>
  </si>
  <si>
    <t>Ob039</t>
  </si>
  <si>
    <t>Ob040</t>
  </si>
  <si>
    <t>Ob041</t>
  </si>
  <si>
    <t>Ob042</t>
  </si>
  <si>
    <t>Ob043</t>
  </si>
  <si>
    <t>Ob044</t>
  </si>
  <si>
    <t>Ob045</t>
  </si>
  <si>
    <t>Ob046</t>
  </si>
  <si>
    <t>Ob047</t>
  </si>
  <si>
    <t>Ob048</t>
  </si>
  <si>
    <t>Ob049</t>
  </si>
  <si>
    <t>Ob050</t>
  </si>
  <si>
    <t>Ob051</t>
  </si>
  <si>
    <t>Ob052</t>
  </si>
  <si>
    <t>Ob053</t>
  </si>
  <si>
    <t>Ob054</t>
  </si>
  <si>
    <t>Ob055</t>
  </si>
  <si>
    <t>This smiling individual will do their (considerable best) to grant you your heart's desire. At a price, of course. Just ignore their tiny horns…</t>
  </si>
  <si>
    <t>You've known each other since before you could speak, and can rely on them for practically anything.</t>
  </si>
  <si>
    <t>A Fae</t>
  </si>
  <si>
    <t>Ac066</t>
  </si>
  <si>
    <t>Ac067</t>
  </si>
  <si>
    <t>A Fast-Talking Salesperson</t>
  </si>
  <si>
    <t>A convenient, shady looking hacker in a van is posted up outside, ready to break into the security systems and give you intel on where your target will be moving next.</t>
  </si>
  <si>
    <t>No matter what they do or how they change, they will always be remembered for that one thing they did 10 years ago.</t>
  </si>
  <si>
    <t>Society believes that this person is the hero they have been waiting for.</t>
  </si>
  <si>
    <t>A dramatic telling of how this story is supposed to play out according to ancient texts.</t>
  </si>
  <si>
    <t>No-one seems sure what it does, but everyone agrees that it's very important.</t>
  </si>
  <si>
    <t>You may hate each other's guts, but to start a fight here is unthinkable.</t>
  </si>
  <si>
    <t>We could focus on the action here but it seems like two (non-player) characters may have taken an unexpected liking to each other, veering off the initial story.</t>
  </si>
  <si>
    <t>Image</t>
  </si>
  <si>
    <t>Passed down to you in a remote mountaintop dojo. Few have seen this move and lived.</t>
  </si>
  <si>
    <t>A Dracolich</t>
  </si>
  <si>
    <t>Ac068</t>
  </si>
  <si>
    <t>Dashing, naïve, liable to be captured by dragons.</t>
  </si>
  <si>
    <t>The Tooth Fairy</t>
  </si>
  <si>
    <t>A legendary fairy that comes at night to take the teeth of those who have lost them, in exchange for a coin.</t>
  </si>
  <si>
    <t>It might be mildly illegal and have a low success rate with many side effects, but their knowledge of traditional medicine helps even the strangest of afflictions.</t>
  </si>
  <si>
    <t>Despite appearances – and outlandish courtroom dress – they've genuinely got your back, whatever it takes.</t>
  </si>
  <si>
    <t>A dragon returned from the grave – likely to wreak revenge on its killers.</t>
  </si>
  <si>
    <t>Whether Seelie or Unseelie, these human-like creatures are invariably magical – and dangerous.</t>
  </si>
  <si>
    <t>Enthusiastic and boisterous, they want to win – but that doesn't mean they don't like you.</t>
  </si>
  <si>
    <t>An avaricious, fire-breathing monster – but so majestic!</t>
  </si>
  <si>
    <t>Curious, preening and supernaturally cute – somehow always licking its paws atop the rubble when the dust settles.</t>
  </si>
  <si>
    <t>A gently pulsing ovoid the size of your head. Incubate it – see what comes out? Cook it?</t>
  </si>
  <si>
    <t>You can't fight them – only stay ahead of their relentless advance.</t>
  </si>
  <si>
    <t>A legion of skeletons born from dragon's teeth – both scary and spooky.</t>
  </si>
  <si>
    <t>Loud, cheerful, a fan of all the good things in life – and more than willing to use their connections to help.</t>
  </si>
  <si>
    <t>Animal transformations – to escape, to spy, to fight – are nearly as old as fiction.</t>
  </si>
  <si>
    <t>They're lean, mean and always get what they want – and if you get in their way they'll crush you.</t>
  </si>
  <si>
    <t>One last job to bring them – and their life of hard won skill – out of retirement.</t>
  </si>
  <si>
    <t>This bullet will unerringly hunt down… someone. There's a little blank spot where you can indicate who.</t>
  </si>
  <si>
    <t>Something was not as you thought. It may not be what you were looking for, but you will find… something.</t>
  </si>
  <si>
    <t>Oh no! Someone’s been bitten… time to wall up your house and hide. Only the most persistent survive.</t>
  </si>
  <si>
    <t>Something about its curves and angles feels… wrong.</t>
  </si>
  <si>
    <t>They will come to suck your blood, so long as none of their bizarre allergies get them first.</t>
  </si>
  <si>
    <t>No-one expects anything of them; they're always under the radar.</t>
  </si>
  <si>
    <t>Hulk Out!</t>
  </si>
  <si>
    <t>Breaking their traditional dark, brooding, evil mould to be dark, brooding and good instead.</t>
  </si>
  <si>
    <t>An Axe</t>
  </si>
  <si>
    <t>Commonly used to shape and cut wood, this implement can prove handy in a fight.</t>
  </si>
  <si>
    <t>Am035</t>
  </si>
  <si>
    <t>The light shed by this burning beacon is capable of banishing metaphorical as well as literal darkness.</t>
  </si>
  <si>
    <t>A Flaming Torch</t>
  </si>
  <si>
    <t>Sometimes, you've just got to set something big and heavy on fire and roll it towards the enemy.</t>
  </si>
  <si>
    <t>“Ten thousand years will give you such a crick in the neck!”
Genie (Aladdin)</t>
  </si>
  <si>
    <t>“You give me the key to bringing down Wonder Breath, and I give you the thing that you crave most in the entire cosmos.”
Hades (Hercules)</t>
  </si>
  <si>
    <t>“What’s up?”
Alexa</t>
  </si>
  <si>
    <t>“It’s a fez. I wear a fez now.”
The Doctor (Doctor Who)</t>
  </si>
  <si>
    <t>“One thing you should know, no matter where I go. We'll always be together.”
Christopher Robin (Pooh’s Grand Adventure: The Search for Christopher Robin)</t>
  </si>
  <si>
    <t>“Oh yeah I'm just a sidekick
But I love being at your side!”
Ron Weasley (A Very Potter Senior Year)</t>
  </si>
  <si>
    <t>“I refuse to answer that on the grounds I don't want to.”
Harvey Specter (Suits)</t>
  </si>
  <si>
    <t>“That is a draco-fucking-lich, yes.”
Jerry Holkins (Acquisitions Incorporated)</t>
  </si>
  <si>
    <t>“We has the power for a reason. We just ‘as to make sure as it’s the right reason.”
Nanny Ogg (The Shepherd’s Crown)</t>
  </si>
  <si>
    <t>“I was banging seven-gram rocks, because that’s how I roll. I have one speed, I have one gear: Go.”
Charlie Sheen</t>
  </si>
  <si>
    <t>“Oh. Prepared food? So these are some kind of dainty fancypants dwarves that don't sit in the dark and gnaw on cold mushrooms?”
Locus (Boatmurdered)</t>
  </si>
  <si>
    <t>“Fae warriors: invaluable in a fight – and raging pains in her ass at all other times.”
Aelin Galathynius (Queen of Shadows)</t>
  </si>
  <si>
    <t>“Well, sir, there's nothing on earth
Like a genuine, bona fide
Electrified, six-car monorail!”
Lyle Lanley (The Simpsons)</t>
  </si>
  <si>
    <t>“I’m the Mother of Demons, the Dawn of Doom, Satan’s concubine. I'm Lilith, dear boy. First wife to Adam, saved from despair by a fallen angel. I call myself Madame Satan in his honour.”
Lilith (Chilling Adventures of Sabrina)</t>
  </si>
  <si>
    <t>“Well, Ash, ya snooze ya lose, and you're behind right from the start!”
Gary Oak (Pokémon)</t>
  </si>
  <si>
    <t>“Attack, faceless minions! Take him down!”
Pseudo Kunō (Ranma ½)</t>
  </si>
  <si>
    <t>“Goblins are nothing, Thaco! You are XP for low level adventurers!”
Goblin Slayer (Goblins)</t>
  </si>
  <si>
    <t>“So where is this fire-breathing pain-in-the-neck, anyway?”
Donkey (Shrek)</t>
  </si>
  <si>
    <t>“A bureaucrat is the most despicable of men, though he is needed as vultures are needed, but one hardly admires vultures whom bureaucrats so strangely resemble.”
Orator (Cicero)</t>
  </si>
  <si>
    <t>“I’m a pretty little kitty, but I ain’t no–”
Catwoman (Holy Musical B@man!)</t>
  </si>
  <si>
    <t>“Although she seems to lack emotion, this is largely a pretence.”
Talosian Magistrate (Star Trek: The Original Series)</t>
  </si>
  <si>
    <t>“Let his loyalty &amp; devotion be a lesson to us all.”
Greyfriars Bobby’s Epitaph</t>
  </si>
  <si>
    <t>“Do not worry, little one. Jimmy's here.”
Jimmy the Robot (The Aquabats! Super Show!)</t>
  </si>
  <si>
    <t>“It's okay, Rainbow Dash. Not everypony can be as brave as me.”
Fluttershy (My Little Pony: Friendship Is Magic)</t>
  </si>
  <si>
    <t>“Do what I do. Hold tight and pretend it’s a plan!”
The Doctor (Doctor Who)</t>
  </si>
  <si>
    <t>“Taïaut! Taïaut!
Grab your sword! Grab your bow!
Praise the Lord and here we go!”
The Mob (Beauty and the Beast)</t>
  </si>
  <si>
    <t>“Paddock calls.”
Second Witch (Macbeth)</t>
  </si>
  <si>
    <t>“Miss Lemon dreams of the perfect filing system, besides which all other filing systems will sink into oblivion. This morning, she is close to the breakthrough.”
Hercule Poirot (Agatha Christie's Poirot)</t>
  </si>
  <si>
    <t>“You've reached Penelope Garcia in the FBI's Office of Supreme Genius.”
Penelope Garcia (Criminal Minds)</t>
  </si>
  <si>
    <t>“Just leave me to do my dark bidding on the internet!”
Vladislav the Poker (What We Do in the Shadows)</t>
  </si>
  <si>
    <t>“Lighten up, son. If he was going to commit a crime would he have invited the number one cop in town? Now where did I put my gun? Oh yeah, I set it down when I got a piece of cake.”
Chief Wiggum (The Simpsons)</t>
  </si>
  <si>
    <t>“It involved three neural transceivers, two cortical stimulators and fifty gigaquads of computer memory. I would be happy to take you through the process, but it would take at least ten hours to explain it all to you.”
EMH (Star Trek: Voyager)</t>
  </si>
  <si>
    <t>“I have a holy call to answer:
To be an angel of the dark!”
Angel of the Dark (Aviators)</t>
  </si>
  <si>
    <t>“This city needs Bruce Wayne, your resources, your knowledge. It doesn't need your body, or your life. That time has passed.”
Alfred Pennyworth (The Dark Knight Rises)</t>
  </si>
  <si>
    <t>“Maybe they're just too busy. Maybe they don't forget about you, but they forget to remember you.”
Kevin McCallister (Home Alone 2: Lost in New York)</t>
  </si>
  <si>
    <t>“Surtr moves from the south
with the scathe of branches:
there shines from his sword
the sun of Gods of the Slain.”
Völuspá (Konungsbók)</t>
  </si>
  <si>
    <t>“I was just gonna, you know, grade my lunch, eat a few tests and hope for the best.”
Professor Philip Brainard (Flubber)</t>
  </si>
  <si>
    <t>“Elves are fantastic. They create fantasies.
Elves are glamorous. They project glamour.
Elves are enchanting. They weave enchantment.
Elves are terrific. They beget terror.”
Terry Pratchett (Lords and Ladies)</t>
  </si>
  <si>
    <t>“And then, dear boy, it was a recompense to me, look’ee here, to know in secret that I was making a gentleman.”
Abel Magwitch (Great Expectations)</t>
  </si>
  <si>
    <t>“Glory, battle, great momentsss, are where we give to the world. But we cannot give without receiving. We cannot share what we do not have inside. It is this quiet, the pause between breathsss, that makes us what we truly are. Gives us ssstrength for all our journeys.”
Thrall (Thrall: Twilight of the Aspects)</t>
  </si>
  <si>
    <t>“Awake O Dead, for there can be no rest for ye beneath the earth.”
The Spell of Doom (Warhammer Armies: Vampire Counts)</t>
  </si>
  <si>
    <t>“How ‘bout I stay here and you fight?”
Rocky Balboa (Rocky)</t>
  </si>
  <si>
    <t>“Hulk smash!”
The Incredible Hulk’s Catchphrase</t>
  </si>
  <si>
    <t>“Come play with us, Danny. Forever… and ever… and ever.”
The Grady Twins (The Shining)</t>
  </si>
  <si>
    <t>“Promise me you'll let me be
The one, the worst of all your enemies.”
Nemeses (Jonathan Coulton)</t>
  </si>
  <si>
    <t>“Yes, Mom, I know that I'll never find anybody who loves me with blue hair. That's why I dyed it pink.”
Lila Felix (Love and Skate)</t>
  </si>
  <si>
    <t>“If I win, I’m a prodigy. If I lose then I’m mad. That’s the way history is written.”
Artemis Fowl (Artemis Fowl)</t>
  </si>
  <si>
    <t>“Did that old cannabis charge finally catch up with me?”
Sir Leigh Teabing (The Da Vinci Code)</t>
  </si>
  <si>
    <t>“You were the Chosen One! It was said that you would destroy the Sith, not join them! It was you who was to bring balance to the Force, not leave it in darkness!”
Obi-Wan Kenobi (Star Wars: Episode III – Revenge of the Sith)</t>
  </si>
  <si>
    <t>“Baltasar and I created Il Lupo. He dresses as his enemy. Wields their intricate weapons. Uses their techniques. Effective, if not perfect, imitations.”
Fiora Cavazza (Assassin's Creed: Project Legacy)</t>
  </si>
  <si>
    <t>“Grand Viziers were always scheming megalomaniacs. It was probably in the job description: ‘Are you a devious, plotting, unreliable madman? Ah, good, then you can be my most trusted minister.’”
Terry Pratchett (Interesting Times)</t>
  </si>
  <si>
    <t>“You can join the team!”
“Or you can bitch and moan!”
“You can live the dream!”
“Or you can die alone!”
The Heathers (Heathers: The Musical)</t>
  </si>
  <si>
    <t>“I'm excusing a lot because I recognise the trauma and the loss you have suffered. But my patience isn't limitless… unlike my authority.”
Inquisitor Gregor Eisenhorn (Xenos)</t>
  </si>
  <si>
    <t>“They quit on me. When I finally got put together, I went back expecting a big welcome. And you all know what they said? ‘You're history.’ Moved right on to the next rookie standing in line.”
Doc Hudson (Cars)</t>
  </si>
  <si>
    <t>“But when you live in a castle, everything's done for you. All the time – they dress you, they feed you, drive you, brush your teeth. I admit it was a charmed life, until the day my parents cut me off, and I realised… I don't know how to do anything.”
Prince Naveen (The Princess and the Frog)</t>
  </si>
  <si>
    <t>“International Confederation of Wizards observers realised that they were not dealing with a true serpent when they saw it turn into an otter on the approach of a team of Muggle investigators and then transform back into a serpent when the coast was clear.”
Newt Scamander (Fantastic Beasts and Where to Find Them)</t>
  </si>
  <si>
    <t>“Tooth fairies are a smaller and friendlier subspecies of the larger and much more hostile bone fairies.”
otherwindow (Tumblr)</t>
  </si>
  <si>
    <t>“I hate and I love. Why I do this, perhaps you ask.
I know not, but I feel it happening and I am tortured.”
Catullus (Catullus 85)</t>
  </si>
  <si>
    <t>“‘I am a magician of great power. I control many terrifying entities. This being you see before you’ – here I rolled my shoulders back and puffed my chest up menacingly – ‘is but the meanest and least impressive of my slaves.’ (Here I slumped my shoulders and stuck my stomach out.)”
Bartimaeus (The Golem’s Eye)</t>
  </si>
  <si>
    <t>“Well I thought that if I owned the bullet with my name on it, I’ll never get hit by it. Cause I’ll never shoot myself…”
Baldrick (Blackadder Goes Forth)</t>
  </si>
  <si>
    <t>“Dynamite is loyal to the one who lights the fuse.”
Soasa (Skyshaker)</t>
  </si>
  <si>
    <t>“Problems? Problems? There is no problem I cannot solve with this…”
Mad Chainsaw Johnson (White Dwarf)</t>
  </si>
  <si>
    <t>“Oh, yeah. I guess if they didn't wear those suits, those boys would be so full of holes, they'd whistle when they walked.”
Fletch (Fletch)</t>
  </si>
  <si>
    <t>“Scoped and dropped!”
Garrus Vakarian (Mass Effect 2)</t>
  </si>
  <si>
    <t>“There’s an off switch. There’s always an off switch.”
Sherlock Holmes (Sherlock)</t>
  </si>
  <si>
    <t>“A guy like you should think about going electric. Seriously.”
Buffy Summers (Buffy the Vampire Slayer)</t>
  </si>
  <si>
    <t>“That armour's too strong for blasters.”
Luke Skywalker (Star Wars: Episode V – The Empire Strikes Back)</t>
  </si>
  <si>
    <t>“Who does he think he is, with that slingshot in his back pocket? Dennis the Menace?”
Erin (The Simpsons)</t>
  </si>
  <si>
    <t>“He never yet no villainy ne said
In all his life, unto no manner wight.
He was a very perfect gentle knight.”
Geoffrey Chaucer (The Canterbury Tales)</t>
  </si>
  <si>
    <t>“There was a roar of bombs and fireships came on from all sides at once. The face of the three rivers was speedily covered with fire which flew before the wind from one ship to another. It seemed as if the universe was filled with flame.”
Luo Guanzhong (Romance of the Three Kingdoms)</t>
  </si>
  <si>
    <t>“Tape the envelope, all round. That's it. And write DANGER DO NOT OPEN in ruddy big letters, both sides, right?”
Police Officer (Different Kinds of Darkness)</t>
  </si>
  <si>
    <t>“I do it all the time! I mean, once. In a lab. And I passed out.”
Ant-Man (Captain America: Civil War)</t>
  </si>
  <si>
    <t>“What could you possibly do for a country of depraved little fire monsters?”
Sokka (Avatar: The Last Airbender, Book 3: Fire)</t>
  </si>
  <si>
    <t>“Listen, Scissorbill. If you shoot half as well as you blabbermouth, you're better than Robin Hood.”
Sheriff of Nottingham (Robin Hood)</t>
  </si>
  <si>
    <t>“If Cato broke through the trees right now, I wouldn't flee, I'd shoot. I find I'm actually anticipating the moment with pleasure.”
Katniss Everdeen (The Hunger Games)</t>
  </si>
  <si>
    <t>“A foolish consistency is the hobgoblin of little minds, adored by little statesmen and philosophers and divines.”
Ralph Waldo Emerson (Self-Reliance)</t>
  </si>
  <si>
    <t>“My voice gives me Super Strength!”
Tristan Taylor (Yu-Gi-Oh!: The Abridged Series)</t>
  </si>
  <si>
    <t>Nothing says “I could take you in a fight” like arms twice the thickness of your head.</t>
  </si>
  <si>
    <t>“Evil plans
We are making evil plans!
Evil deeds with evil hands
We love making evil plans!”
Death Eaters (A Very Potter Sequel)</t>
  </si>
  <si>
    <t>Everybody loves giant mech robots, complete with laser blasters. All it needs is a pilot to wreak havoc.</t>
  </si>
  <si>
    <t>It may not be effective once the bullets start flying – but it might just get you through…</t>
  </si>
  <si>
    <t>“What’s magic, eh? Just wavin’ a stick an’ sayin’ a few wee magical words. An’ what’s so clever aboot that, eh? But lookin’ at things, really lookin’ at ‘em, and then workin’ ‘em oout, now, that’s a real skill.”
Tiffany Aching (The Wee Free Men)</t>
  </si>
  <si>
    <t>You don't need weapons – your presence alone can cow your enemies.</t>
  </si>
  <si>
    <t>Steeped in prophecy, handed down from mentor to student. At least – that's what the label says.</t>
  </si>
  <si>
    <t>Ludicrously overcomplicated, but full of enough swinging blades to be taken seriously.</t>
  </si>
  <si>
    <t>Others might need fancy weapons; you only need your hands.</t>
  </si>
  <si>
    <t>“You can never have too many knives, his father had told him. Unless they're pointed at you, and by people who don't like you much.”
Joe Abercrombie (Last Argument of Kings)</t>
  </si>
  <si>
    <t>A Tesla Coil</t>
  </si>
  <si>
    <t>Glowing with fantastical arcs of electricity, it lashes out with extreme ferocity at the press of a button.</t>
  </si>
  <si>
    <t>“Maximum power!”
Tesla Tank (Red Alert 2)</t>
  </si>
  <si>
    <t>“I discovered recently that the Nobel Prize panel does not disqualify submissions if the scientific advances in question have been stolen from extraterrestrials rather than humans.”
Chief Research Officer (Xenonauts)</t>
  </si>
  <si>
    <t>“From the ashes a fire shall be woken,
A light from the shadows shall spring;
Renewed shall be blade that was broken,
The crownless again shall be king.”
Strider (The Lord of the Rings: The Fellowship of the Ring)</t>
  </si>
  <si>
    <t>“Heeere's Johnny!”
Jack Torrance (The Shining)</t>
  </si>
  <si>
    <t>Ac069</t>
  </si>
  <si>
    <t>Life Imitating Art</t>
  </si>
  <si>
    <t>ND077</t>
  </si>
  <si>
    <t>“Show a gun on the mantelpiece in the first act. Before the curtain goes down, it's going to blow someone's scrotum off.”
Sam Krieg (The Secret World)</t>
  </si>
  <si>
    <t>“I am Robototron
Exo-skele-titanium
I am cyborg-champion
I am Robototron.”
Robototron (Evil Scarecrow)</t>
  </si>
  <si>
    <t>“Quimby was eventually killed … to prove the disputed accuracy of the proverb ‘The pen is mightier than the sword,’ and in his memory it was amended to include the phrase ‘only if the sword is very small and the pen is very sharp.’”
Terry Pratchett (The Light Fantastic)</t>
  </si>
  <si>
    <t>“It's an irate torch bearing mob of ignorant townsfolk bent on destroying all things different, unusual and misunderstood.”
Sam (The Adventures of Sam &amp; Max: Freelance Police)</t>
  </si>
  <si>
    <t>“Where'd you learn to fight like that?”
“From fighting.”
Kirby, and Ryan Varrett (Recoil)</t>
  </si>
  <si>
    <t>“But few people really want to see themselves as being bad or evil, whatever label they wear. I've done things I regret, I've done things I'm proud of, and I've walked the roads in between. The sliding scale is a fantasy. There's no simple answers.”
Skitter (Worm)</t>
  </si>
  <si>
    <t>A Byronic Hero</t>
  </si>
  <si>
    <t>Mad, bad and dangerous to know. As conflicted as they are defiant and cynical.</t>
  </si>
  <si>
    <t>A Grating Catchphrase</t>
  </si>
  <si>
    <t>“People assume that time is a strict progression of cause to effect, but actually – from a non-linear, non-subjective viewpoint – it's more like a big ball of wibbly-wobbly… timey-wimey… stuff.”
The Doctor (Doctor Who)</t>
  </si>
  <si>
    <t>It may strain credibility – and the narrative – but you can push the most unlikely events to work in your favour.</t>
  </si>
  <si>
    <t>If it can't be solved any other way – resolve it through dance.</t>
  </si>
  <si>
    <t>Your rivals cannot elude you; not now – you force a direct confrontation with them.</t>
  </si>
  <si>
    <t>As time ticks away towards the impending disaster, this forces you to act now. Damn it! There's no time!</t>
  </si>
  <si>
    <t>A quiet time to talk with another – that the outside world cannot interfere with or take from you.</t>
  </si>
  <si>
    <t>Let's skip over all the boring work of training – this lets you skill up in style.</t>
  </si>
  <si>
    <t>Perhaps not useful now – but this fills the world around you with ominous warnings of what's to come.</t>
  </si>
  <si>
    <t>By putting everything on the line, you are almost assured of success – at the ultimate cost.</t>
  </si>
  <si>
    <t>This aegis can protect you from anything – at a terrible cost to your spiritual integrity.</t>
  </si>
  <si>
    <t>This may be a counterfeit, knock-off Trope… but you seem to have summoned a colossal ship? There's gotta be some way to use this!</t>
  </si>
  <si>
    <t>Aha! You thought that you had me surrounded? No – I have you just where I want you!</t>
  </si>
  <si>
    <t>Large disposable armies – sometimes all you need to solve a problem is bodies.</t>
  </si>
  <si>
    <t>If there was any way you could have survived that death – you did.</t>
  </si>
  <si>
    <t>Useless in itself, but incredibly desirable – the right people would kill to get their hands on what's inside here.</t>
  </si>
  <si>
    <t>Wearing this, you are rendered invisible. Other versions – rings, cloaks, potions – are just rumours.</t>
  </si>
  <si>
    <t>A briefcase stuffed with secrets! Whoever you're investigating, this'll probably help you apply pressure to them.</t>
  </si>
  <si>
    <t>Beautiful, well-machined – a masterpiece.</t>
  </si>
  <si>
    <t>Spiders, slabs, statues of funereal angels – whatever is in here may not be resting in peace.</t>
  </si>
  <si>
    <t>Thousands of mildewed books – surely one of them has something useful in it.</t>
  </si>
  <si>
    <t>These boots allow great speed – a day's travel in a single step.</t>
  </si>
  <si>
    <t>Some small example of natural beauty – a flower, a sunset, a soaring bird – that can uplift the hardest of hearts.</t>
  </si>
  <si>
    <t>“Water. Earth. Fire. Air. Long ago, the four nations lived together in harmony.”
Narrator (Avatar: The Last Airbender)</t>
  </si>
  <si>
    <t>A Classical Elemental Quartet</t>
  </si>
  <si>
    <t>“Think of the odds? Once I tried to calculate them, but they’re astronomical. Think of the odds of me, going in, sitting down, that night, in that bar, next to that man?”
Walter White (Breaking Bad)</t>
  </si>
  <si>
    <t>Music starts to play. Where did it come from? No-one knows… Enhancing the drama of a scene, your comrades are moved to tears by your actions.</t>
  </si>
  <si>
    <t>Rot in the water; poison in the air. This land isn't what it used to be.</t>
  </si>
  <si>
    <t>A Sprawling Bazaar</t>
  </si>
  <si>
    <t>Ob056</t>
  </si>
  <si>
    <t>Ob057</t>
  </si>
  <si>
    <t>Ob058</t>
  </si>
  <si>
    <t>Ob059</t>
  </si>
  <si>
    <t>An Orchestral Soundtrack</t>
  </si>
  <si>
    <t>“She has more talent, more conviction than anyone else I know!”
Rich Collins (Step Up 2: The Streets)</t>
  </si>
  <si>
    <t>“Light against dark. This is the end of all things – the final sunrise.”
Midnight (The Last Hope)</t>
  </si>
  <si>
    <t>“ITZZ 2 DRK!!! WHO TRNDD OFF DA SUN!@?!?”
Housemaster (Arfenhouse Teh Movie Too)</t>
  </si>
  <si>
    <t>“Ain'tcha gonna take his mask off and find out who he is?”
“And reduce my primal enemy to a mere man? Harley my dear, I'm so disappointed in you. Where's the fun in that?”
Harley Quinn and the Joker (Batman: The Brave and the Bold)</t>
  </si>
  <si>
    <t>“Here's to my love! Drinking. O true apothecary,
Thy drugs are quick. Thus with a kiss I die.”
Romeo (Romeo and Juliet)</t>
  </si>
  <si>
    <t>When the chips are down, nothing beats having a literal deity in your back pocket.</t>
  </si>
  <si>
    <t>A supreme being of ultimate power, at your service.</t>
  </si>
  <si>
    <t>Ac070</t>
  </si>
  <si>
    <t>A Wormhole</t>
  </si>
  <si>
    <t>A God</t>
  </si>
  <si>
    <t>“We Apologise for the Inconvenience.”
God (So Long, and Thanks for All the Fish)</t>
  </si>
  <si>
    <t>The Truth</t>
  </si>
  <si>
    <t>Metatrope</t>
  </si>
  <si>
    <t>Mt001</t>
  </si>
  <si>
    <t>Mt002</t>
  </si>
  <si>
    <t>Mt003</t>
  </si>
  <si>
    <t>The Trickster</t>
  </si>
  <si>
    <t>?</t>
  </si>
  <si>
    <t>Ac071</t>
  </si>
  <si>
    <t>Science!</t>
  </si>
  <si>
    <t>Modify</t>
  </si>
  <si>
    <t>Invert</t>
  </si>
  <si>
    <t>Subvert</t>
  </si>
  <si>
    <t>Cause</t>
  </si>
  <si>
    <t>Deconstruct</t>
  </si>
  <si>
    <t>Synonymise</t>
  </si>
  <si>
    <t>Mt004</t>
  </si>
  <si>
    <t>Mt005</t>
  </si>
  <si>
    <t>Mt006</t>
  </si>
  <si>
    <t>🂠 🂠 → 🂠</t>
  </si>
  <si>
    <t>Take a Trope. The resulting Trope will have the opposite purpose.</t>
  </si>
  <si>
    <t>🂠 → 🂠</t>
  </si>
  <si>
    <t>Take two Tropes. The resulting Trope will be how the first caused the second.</t>
  </si>
  <si>
    <t>Take two Tropes. The resulting Trope will be the first modified by the second.</t>
  </si>
  <si>
    <t>Take a Trope. The resulting Tropes will be its components.</t>
  </si>
  <si>
    <t>The Power of Nobility</t>
  </si>
  <si>
    <t>The Power of Determination</t>
  </si>
  <si>
    <t>The Power of Love</t>
  </si>
  <si>
    <t>ND078</t>
  </si>
  <si>
    <t>Technobabble</t>
  </si>
  <si>
    <t>Jargon, buzzwords and esoteric terms that you can drop into conversation at the drop of a hat. It makes you sound clever, doesn't it?</t>
  </si>
  <si>
    <t>“It's like riding a hover-bike.”
“You have hover-bikes?”
Shuri and Everett K. Ross (Black Panther)</t>
  </si>
  <si>
    <t>“One more word of technobabble out of you and I'm gonna cut out your tongue!”
John Crichton (Farscape)</t>
  </si>
  <si>
    <t>“Po-tay-toes! Boil ‘em, mash ‘em, stick ‘em in a stew. Lovely big golden chips with a nice piece of fried fish.”
Samwise Gamgee (The Lord of the Rings: The Two Towers)</t>
  </si>
  <si>
    <t>“If your partner has all the Aggro, you're basically invisible. You can sneak around enemies, do whatever you want. But if you have the Aggro, it's like you're glowing red.”
Narrator (Army of Two)</t>
  </si>
  <si>
    <t>“That’s so fetch.”
Gretchen Wieners (Mean Girls)</t>
  </si>
  <si>
    <t>“This is Sparta!”
King Leonidas (300)</t>
  </si>
  <si>
    <t>A Raygun</t>
  </si>
  <si>
    <t>A Well-Placed Banana Peel</t>
  </si>
  <si>
    <t>Can be used in both comical and serious situations – someone's bound to slip on it.</t>
  </si>
  <si>
    <t>“Just makes people slip. What did you expect?”
Item Description (Super Smash Bros. Brawl)</t>
  </si>
  <si>
    <t>“Your hairpiece looks like something that was killed crossing the highway. I don’t know whether to comb it or scrape it off with a shovel and bury it in lime.”
Fletcher Reede (Liar Liar)</t>
  </si>
  <si>
    <t>“True philosophy entails relearning to see the world anew.”
Maurice Merleau-Ponty (Phenomenology of Perception)</t>
  </si>
  <si>
    <t>“Andúril… Flame of the West. Forged from the shards of Narsil.”
Elrond (The Lord of the Rings: The Return of the King)</t>
  </si>
  <si>
    <t>“It’s a dinglehopper. Humans use these little babies to straighten their hair out.”
Scuttle (The Little Mermaid)</t>
  </si>
  <si>
    <t>“We'll always have Paris. We didn't have, we'd lost it, until you came to Casablanca. We got it back last night.”
Rick Blaine (Casablanca)</t>
  </si>
  <si>
    <t>Nebulous Ooze</t>
  </si>
  <si>
    <t>Slimy to touch and gross against your skin, it makes any situation just that bit more revolting.</t>
  </si>
  <si>
    <t>“Just when you thought that unsightly pasta stains had no champion, and you were comfortable in a world where mayonnaise didn't fight back, comes a creature made entirely of the stuff that bursts out of mashed caterpillars.”
Description (Neverwinter Nights: Hordes of the Underdark)</t>
  </si>
  <si>
    <t>“Fire everything!”
Nero (Star Trek)</t>
  </si>
  <si>
    <t>A Necessary Evil</t>
  </si>
  <si>
    <t>Though it makes you sick to your stomach, you truly believe this will result in the best outcome.</t>
  </si>
  <si>
    <t>“The hardest choices require the strongest wills.”
Thanos (Avengers: Infinity War)</t>
  </si>
  <si>
    <t>“And of course in stories there is always fate. It goes by the name of foreshadowing and is the emperor of everybody.”
Percival Unck (Radiance)</t>
  </si>
  <si>
    <t>“That was a close shave Gromit!”
Wallace (A Close Shave)</t>
  </si>
  <si>
    <t>“The flashes fell upon them; some lay down and hid their eyes and wept.”
Lord Byron (Darkness)</t>
  </si>
  <si>
    <t>A Long-Lost Relative</t>
  </si>
  <si>
    <t>“And to top off this expositional onslaught, I… am your brother!”
Raditz (Dragon Ball Z Abridged)</t>
  </si>
  <si>
    <t>You seem to have an miraculous number of things in common. No wonder – you're related!</t>
  </si>
  <si>
    <t>As a character enters, iconic music plays to announce their arrival.</t>
  </si>
  <si>
    <t>“He-Man… And the Masters of the Universe!”
Opening Theme (He-Man and the Masters of the Universe)</t>
  </si>
  <si>
    <t>“A lesson in business, my friend: If you have a unique commodity, the world and his wife will try to wrestle it from your grasp, even if they have no idea as to its true value.”
Donald Love (Grand Theft Auto III)</t>
  </si>
  <si>
    <t>Can We Fix It?</t>
  </si>
  <si>
    <t>I don’t know – can you? Possibly with a little elbow grease and duct tape, you could fix anything.</t>
  </si>
  <si>
    <t>“It's better to do one job well than two jobs… not so well.”
Bob and Farmer Pickles (Bob the Builder)</t>
  </si>
  <si>
    <t>“I’m not brave, just curious.”
Tami Egonu (A Rhapsody of Dreams)</t>
  </si>
  <si>
    <t>“Nudity was an inconvenient but unavoidable part of pack life.”
Stephenie Meyer (Eclipse)</t>
  </si>
  <si>
    <t>“Oh crap.”
“You said it, you're in a world of—”
“Hello, boys.”
“Oh crap.”
Demon, Dean Winchester and Crowley (Supernatural)</t>
  </si>
  <si>
    <t>A Childhood Keepsake</t>
  </si>
  <si>
    <t>A small memento of a calmer, simpler time. One before everything was how it is now.</t>
  </si>
  <si>
    <t>A Handheld Detection Device</t>
  </si>
  <si>
    <t>A small device that whistles and bleeps when it comes close to whatever it's supposed to detect.</t>
  </si>
  <si>
    <t>“Our spectro-readings showed no contamination.”
“At least none your tricorders could register.”
“Instruments register only those things they're designed to register. Space still contains infinite unknowns.”
Spock and Scotty (Star Trek: The Original Series)</t>
  </si>
  <si>
    <t>A Sudden Proposal</t>
  </si>
  <si>
    <t>“I can't believe you brought me here to see some guy who heals people out of a tent.”
Dean Winchester (Supernatural)</t>
  </si>
  <si>
    <t>An Environmental Catastrophe</t>
  </si>
  <si>
    <t>“Oil and grime, poison sludge
Diesel clouds and noxious muck
Slime beneath me, slime up above
Ooh, you'll love my (ah-ah-ah) toxic love.”
Hexxus (FernGully: The Last Rainforest)</t>
  </si>
  <si>
    <t>An Orphaned Protagonist</t>
  </si>
  <si>
    <t>“Please, sir, I want some more.”
Oliver Twist (Oliver Twist)</t>
  </si>
  <si>
    <t>Orphaned at a young age, often in a tragic situation, they find the drive to better themselves – and their situation.</t>
  </si>
  <si>
    <t>“We are going to talk about what happened on that fishing trip right here, right now.”
Bryn West (Gavin &amp; Stacey)</t>
  </si>
  <si>
    <t>“It's A Clue Blue!”
Steve (Blue’s Clues)</t>
  </si>
  <si>
    <t>A Gentle Mediator</t>
  </si>
  <si>
    <t>“I was voted ‘Sensitive Soul of the Month’ by Hulking Brute Magazine.”
Knuckles the Echidna (Sonic Boom)</t>
  </si>
  <si>
    <t>Offers a kind word to people in dispute, bringing them together again.</t>
  </si>
  <si>
    <t>A Barren Wasteland</t>
  </si>
  <si>
    <t>Complete with rolling tumbleweed and nothingness for miles in all directions.</t>
  </si>
  <si>
    <t>“I'd die within minutes in that hellish waste. Forget it.”
Indiana Jones (Indiana Jones and the Fate of Atlantis)</t>
  </si>
  <si>
    <t>“You're really
Not a bit
The gawkish girl
That once you were.”
Raoul de Chagny (The Phantom of the Opera)</t>
  </si>
  <si>
    <t>An Ominous Shadow</t>
  </si>
  <si>
    <t>An ominous shadow that signifies the presence of… something. Though it's not always obvious what.</t>
  </si>
  <si>
    <t>Oh it's so horrible we can't even bear to describe it. We only know that those who have witnessed the horror are scarred forever.</t>
  </si>
  <si>
    <t>“Did you honestly believe a fifth-dimensional sorcerer would resemble a funny little man in a derby hat? Would you like to see how I really look?”
Mister Mxyzptlk (Action Comics)</t>
  </si>
  <si>
    <t>Floof</t>
  </si>
  <si>
    <t>A Triumphant Fanfare</t>
  </si>
  <si>
    <t>A Sack of Currency</t>
  </si>
  <si>
    <t>This thing is tiny. It’s so fluffy! The adorableness is unbearable.</t>
  </si>
  <si>
    <t>“We're an ancient and powerful race! When the universe was forged in the crucible of the Big Bang, our race was already seventeen years old.”
“Awwwwwww!”
Ken the Nibblonian and Leela (Futurama)</t>
  </si>
  <si>
    <t>“Make way for Prince Ali!”
“Say hey! It's Prince Ali!”
Entourage (Aladdin)</t>
  </si>
  <si>
    <t>“Thank you, Fat Tony. However, in the future I would prefer a nondescript briefcase to the sack with a dollar sign on it.”
Mayor Quimby (The Simpsons)</t>
  </si>
  <si>
    <t>“Hello Congressman, mind if I park my boat here?”
Evan Baxter (Evan Almighty)</t>
  </si>
  <si>
    <t>“When it came to getting weird things done, sane beat mad hands down.”
Terry Pratchett (Thief of Time)</t>
  </si>
  <si>
    <t>An Evil Omen</t>
  </si>
  <si>
    <t>“Maybe a story will cheer you up. It's called The Ugly Barnacle. Once, there was an ugly barnacle. He was so ugly that everyone died. The end.”
“That didn’t help at all!”
Patrick and SpongeBob (SpongeBob SquarePants)</t>
  </si>
  <si>
    <t>Something evil this way comes. Or at least that's what the signs seem to point towards.</t>
  </si>
  <si>
    <t>A Damsel in Distress</t>
  </si>
  <si>
    <t>Someone's been kidnapped, and they're going to have to be rescued.</t>
  </si>
  <si>
    <t>“Look up there! It's a big, strong man in need of rescue!”
Rapunzel (Ralph Breaks the Internet)</t>
  </si>
  <si>
    <t>A Peaceful Death</t>
  </si>
  <si>
    <t>“Only the dead have seen the end of war.”
George Santayana</t>
  </si>
  <si>
    <t>Late to the Party</t>
  </si>
  <si>
    <t>You get there, but somehow things have already resolved and most people have left.</t>
  </si>
  <si>
    <t>“Sir, this place is dead. Whatever happened here, I think we missed it.”
Al Apone (Aliens)</t>
  </si>
  <si>
    <t>“Look, that rabbit's got a vicious streak a mile wide! It's a killer!”
“Get stuffed!”
Tim the Enchanter and Sir Galahad (Monty Python and the Holy Grail)</t>
  </si>
  <si>
    <t>A Redshirt</t>
  </si>
  <si>
    <t>Sometimes all it takes for you to get what you need is a sufficiently large pile of cash.</t>
  </si>
  <si>
    <t>Rally some troops or signal your success with a joyous trumpeting.</t>
  </si>
  <si>
    <t>Practically fated to die, this character will take the fall if it means the main characters are saved (though they probably won't do it on purpose).</t>
  </si>
  <si>
    <t>“I'm not even supposed to be here. I'm just Crewman Number Six. I'm expendable. I'm the guy in the episode who dies to prove how serious the situation is! I've gotta get outta here!”
Guy Fleegman (Galaxy Quest)</t>
  </si>
  <si>
    <t>Revenge!</t>
  </si>
  <si>
    <t>Preparation instructions: serve cold.</t>
  </si>
  <si>
    <t>“I want you to listen very carefully. There's one thing better than friends. Killing the guy that killed your friends.”
Axe Cop (Axe Cop)</t>
  </si>
  <si>
    <t>A Prophetic Vision</t>
  </si>
  <si>
    <t>It might come to you in a dream, or perhaps it takes over for a brief while – but you know what’s coming.</t>
  </si>
  <si>
    <t>A Sucker Punch</t>
  </si>
  <si>
    <t>Sock it to ‘em!</t>
  </si>
  <si>
    <t>“It's a funny thing about the old gods. You think that just because they're old, they must be difficult to kill. But when the fighting starts, they go down just like anybody else.”
The Beast (The Magicians)</t>
  </si>
  <si>
    <t>“Risin' up, back on the street
Did my time, took my chances.”
Eye of the Tiger (Survivor)</t>
  </si>
  <si>
    <t>The Door Slams You</t>
  </si>
  <si>
    <t>I mean, you would have done the thing if this massive wall hadn’t hit you in the face before you could get to it.</t>
  </si>
  <si>
    <t>“Uncle Greeny, where are you?”
“I'm under the door, ya twits!”
“That's a pretty stupid place to be when people are knocking doors down.”
Flora, Greensleeves and Rod Rescueman (Twice Upon a Time)</t>
  </si>
  <si>
    <t>“Miss Pauling, I've been using my own underwear to sponge blood out of puddles. Trust me, the type is the least of your problems.”
Medic (Team Fortress 2)</t>
  </si>
  <si>
    <t>A Humanoid Alien</t>
  </si>
  <si>
    <t>Almost identical to humans, with one distinguishing feature.</t>
  </si>
  <si>
    <t>“I've always wondered why there were so many humanoids scattered through the galaxy.”
Leonard McCoy (Star Trek: The Original Series)</t>
  </si>
  <si>
    <t>One Hell of a Butler</t>
  </si>
  <si>
    <t>Used as a weapon, this handsome and elegant individual armed with the sharpest dinner knives shows up to dispose of your enemies for you with the utmost style.</t>
  </si>
  <si>
    <t>“Aha!”
Oddjob (Goldfinger)</t>
  </si>
  <si>
    <t>“They fight! And bite!
They fight and bite and fight!”
The Itchy &amp; Scratchy Show Theme Tune (The Simpsons)</t>
  </si>
  <si>
    <t>A Rabid Animal</t>
  </si>
  <si>
    <t>I hope you’ve had your shots…</t>
  </si>
  <si>
    <t>“A well-tied tie is the first serious step in life.”
Lord Illingworth (A Woman of No Importance)</t>
  </si>
  <si>
    <t>Ac072</t>
  </si>
  <si>
    <t>Ac073</t>
  </si>
  <si>
    <t>Ac074</t>
  </si>
  <si>
    <t>Ac075</t>
  </si>
  <si>
    <t>Ac076</t>
  </si>
  <si>
    <t>Ac077</t>
  </si>
  <si>
    <t>Ac078</t>
  </si>
  <si>
    <t>Am036</t>
  </si>
  <si>
    <t>Am037</t>
  </si>
  <si>
    <t>Am038</t>
  </si>
  <si>
    <t>ND079</t>
  </si>
  <si>
    <t>ND080</t>
  </si>
  <si>
    <t>ND081</t>
  </si>
  <si>
    <t>ND082</t>
  </si>
  <si>
    <t>ND083</t>
  </si>
  <si>
    <t>ND084</t>
  </si>
  <si>
    <t>ND085</t>
  </si>
  <si>
    <t>ND086</t>
  </si>
  <si>
    <t>ND087</t>
  </si>
  <si>
    <t>ND088</t>
  </si>
  <si>
    <t>ND089</t>
  </si>
  <si>
    <t>ND090</t>
  </si>
  <si>
    <t>Often completely out of the blue, though not usually entirely without basis. A (non-player) character proposes to another.</t>
  </si>
  <si>
    <t>“Elizabeth could not help observing … how frequently Mr. Darcy's eyes were fixed on her.”
Jane Austen (Pride and Prejudice)</t>
  </si>
  <si>
    <t>Everything is fine! I didn't just jinx it by saying so.</t>
  </si>
  <si>
    <t>Mt007</t>
  </si>
  <si>
    <t>Anagramise</t>
  </si>
  <si>
    <t>🂠 → 🂠 🂠 …</t>
  </si>
  <si>
    <t>🂠 🂠 … → 🂠 🂠 …</t>
  </si>
  <si>
    <t>Idealise</t>
  </si>
  <si>
    <t>Take a Trope. The resulting Trope is brought more in line with your Ideal.</t>
  </si>
  <si>
    <t>Mt008</t>
  </si>
  <si>
    <t>They know something, but you're not sure what. But you're pretty sure they'll use it to make mischief.</t>
  </si>
  <si>
    <t>“The trickster, the riddler, the keeper of balance, he of the many faces who finds life in death and who fears no evil; he who walks through doors.”
Arya Dröttningu (Brisingr)</t>
  </si>
  <si>
    <t>I</t>
  </si>
  <si>
    <t>II</t>
  </si>
  <si>
    <t>IV</t>
  </si>
  <si>
    <t>III</t>
  </si>
  <si>
    <t>V</t>
  </si>
  <si>
    <t>“I get it. You went shopping. I don't need a montage.”
Liz Lemon (30 Rock)</t>
  </si>
  <si>
    <t>“Live long and prosper.”
Spock (Star Trek: The Original Series)</t>
  </si>
  <si>
    <t>“‘Beware of the dog’? You don't have a dog.”
Yuri Orlov (Lord of War)</t>
  </si>
  <si>
    <t>“‘I have a bad feeling about this’? That's up there with ‘What could possibly go wrong?’!”
Varric Tethras (Dragon Age II)</t>
  </si>
  <si>
    <t>“Actually, I think I'm beating it back with sheer will power.”
Jake the Dog (Adventure Time)</t>
  </si>
  <si>
    <t>“It was a very powerful stare. One which his Aunt Lucy had taught him and which he kept for special occasions.”
Michael Bond (A Bear Called Paddington)</t>
  </si>
  <si>
    <t>“we have both agreed not to say oUr names to anyone so that things will not get oUt of hand, and so it became one of the rUles.
if anyone were to say his name to me, i woUld immediately fall asleep, and he woUld wake Up.”
Calliope (Homestuck)</t>
  </si>
  <si>
    <t>“I call upon thee, gods red and orange! Help me undo my spell with… oh god. Why did I say orange?! WHY?! WHY DID I SAY ORANGE?!”
Claptrap (Borderlands 2)</t>
  </si>
  <si>
    <t>The Protagonist</t>
  </si>
  <si>
    <t>The Big Bad</t>
  </si>
  <si>
    <t>The Sceptic</t>
  </si>
  <si>
    <t>The Revolutionary</t>
  </si>
  <si>
    <t>Ac079</t>
  </si>
  <si>
    <t>Ac080</t>
  </si>
  <si>
    <t>Ac081</t>
  </si>
  <si>
    <t>Ac082</t>
  </si>
  <si>
    <t>Ac083</t>
  </si>
  <si>
    <t>The Sage</t>
  </si>
  <si>
    <t>Ac084</t>
  </si>
  <si>
    <t>“So what does that mean in little words?”
“It means that if a rogue elephant, to use Saul Enderby's happy phrase, charges at me out of the thicket of my past and gives me a second shot at it, I intend to shoot it dead – but with the minimum of force.”
Peter Guillam and George Smiley (Smiley's People)</t>
  </si>
  <si>
    <t>Just when everything seems to be failing – you spot an opening…</t>
  </si>
  <si>
    <t>“Oh, it's you.”
“Yes, it's me. And you are?”
“Giselle.”
“Oh, Giselle! We shall be married in the morning!”
Giselle and Prince Edward (Enchanted)</t>
  </si>
  <si>
    <t>“What's the time?”
“What difference does that make?”
“Well, depending on the time, he may be in one spot, or several.”
The Joker and Commissioner Gordon (The Dark Knight)</t>
  </si>
  <si>
    <t>“From zero to hero
A major hunk
Zero to hero
And who'd have thunk?”
The Muses (Hercules)</t>
  </si>
  <si>
    <t>“When there’s no more room in hell, the dead will walk the earth.”
Peter Washington (Dawn of the Dead)</t>
  </si>
  <si>
    <t>List Here</t>
  </si>
  <si>
    <t>Unconventional, and often causing considerable collateral damage, their heart is in the right place – though their methods may not be.</t>
  </si>
  <si>
    <t>“If wearing superhero tights means sparing psychopaths, then maybe I wasn't meant to wear ‘em. Not everyone monitors a hall like you.”
Deadpool (Deadpool)</t>
  </si>
  <si>
    <t>The overarching, ultimate cause of most of your problems, whether you’re aware of them or not.</t>
  </si>
  <si>
    <t>“Who's afraid of the Big Bad Wolf?”
The Three Little Pigs (Silly Symphony)</t>
  </si>
  <si>
    <t>The lead, the focus and (usually) the hero. The main character, whose story this is.</t>
  </si>
  <si>
    <t>“I have been Roland, Beowulf, Achilles, Gilgamesh. I have been called a hundred names and will be called a thousand more before the world goes dim and cold. I am hero.”
Kill Your Television (Marathon 2: Durandal)</t>
  </si>
  <si>
    <t>“My friends, there is a tomorrow; you won't be here on that tomorrow, but your families will. … We must not be selfish.”
Combeferre (Les Misérables)</t>
  </si>
  <si>
    <t xml:space="preserve">Ripping up society from its roots, they have a vision of what society should be – and they’re sure of themselves in how to get there. Révolution! </t>
  </si>
  <si>
    <t>A wise mentor, or perhaps an oracle. They’ll provide important – though often cryptic – advice.</t>
  </si>
  <si>
    <t>“That reminds me, Dumbledore refused to be my mysterious old wizard, is there someplace I can write to get another one?”
Hermione Granger (Harry Potter and the Methods of Rationality)</t>
  </si>
  <si>
    <t>Dismissive and aloof; when their interest is piqued, they will invariably try to explain anything weird away with mundane explanations. With enough evidence they can be convinced, though often when it’s too late.</t>
  </si>
  <si>
    <t>“Looking for extreme possibilities makes you blind to the probable explanation right in front of you.”
Dana Scully (The X-Files)</t>
  </si>
  <si>
    <t>List Metatropes Here</t>
  </si>
  <si>
    <t>Take a Trope. The resulting Trope's name will have a similar meaning, but the Trope itself may have different properties.</t>
  </si>
  <si>
    <t>Take one or more Tropes. The resulting Tropes' names will be formed from rearranging their letters.</t>
  </si>
  <si>
    <t>“I've seen things you people wouldn't believe. Attack ships on fire off the shoulder of Orion. I watched C-beams glitter in the dark near the Tannhäuser Gate. All those moments will be lost in time, like tears in rain. Time to die.”
Roy Batty (Blade Runner)</t>
  </si>
  <si>
    <t>“There are no shadows in the dark. Shadows are the servants of light, the children of fire. The brightest flame casts the darkest shadows.”
Melisandre (A Clash of Kings)</t>
  </si>
  <si>
    <t>“That would explain the huge backing orchestra I couldn't see and the synchronised dancing from the room service chaps.”
Rupert Giles (Buffy the Vampire Slayer)</t>
  </si>
  <si>
    <t>“I regret that we meet in this way. You and I are of a kind. In a different reality, I could have called you friend.”
Romulan Commander (Star Trek: The Original Series)</t>
  </si>
  <si>
    <t>Impressions in the Dreamscape usually don't know they're only characters during a Vignette, but sometimes that illusion falls away…</t>
  </si>
  <si>
    <t>“Ah, welcome back. You may have noticed that this room has begun to deteriorate as a result of narrative contradiction.”
Narrator (The Stanley Parable)</t>
  </si>
  <si>
    <t>“Don't think of it so much as a fall, but rather as an opportunity to learn how to fly.”
Dread Emperor Venal (A Practical Guide To Evil)</t>
  </si>
  <si>
    <t>“My only love sprung from my only hate!
Too early seen unknown, and known too late!
Prodigious birth of love it is to me,
That I must love a loathèd enemy.”
Juliet (Romeo and Juliet)</t>
  </si>
  <si>
    <t>“But, Charlie, don't forget what happened to the man who suddenly got everything he ever wanted.”
Willy Wonka (Willy Wonka &amp; the Chocolate Factory)</t>
  </si>
  <si>
    <t>Deus ex Machina</t>
  </si>
  <si>
    <t>“You can't just throw stuff like this into the story out of nowhere! Where's the foreshadowing?!”
Chisame Hasegawa (Mahou Sensei Negima!)</t>
  </si>
  <si>
    <t>“Ahh, things are going exactly as I envisioned.”
“This is the plan?”
Tarakudo and Finn (Jackie Chan Adventures)</t>
  </si>
  <si>
    <t>Life is nice, but you can have too much of a good thing; only the evil try to live forever.</t>
  </si>
  <si>
    <t>“For one to live forever, another one must die. … The billions who live forever will be a testimony to my work, and the billions that are murdered to provide that immortality will be the continuance of that work. That will be my monument!”
Jha'dur (Babylon 5)</t>
  </si>
  <si>
    <t>“Does it count as selfless sacrifice if you clone yourself before your suicide mission?”
“I'm putting it in my resume and hoping nobody asks.”
Gav-0 and Kevyn (Schlock Mercenary)</t>
  </si>
  <si>
    <t>A catchphrase so iconic that the character is instantly known for it, the phrase gains influence and becomes an important part of Muse pop culture. Jo just can’t get it out of their head!</t>
  </si>
  <si>
    <t>Lampshading</t>
  </si>
  <si>
    <t>“I want to be remembered when I'm dead. I want books written about me. I want songs sung about me. And then, hundreds of years from now, I want episodes of my life to be played out weekly at half past nine by some great heroic actor of the age.”
Edmund Blackadder (Blackadder the Third)</t>
  </si>
  <si>
    <t>“May the Force be with you.”
Han Solo (Star Wars: Episode IV – A New Hope)</t>
  </si>
  <si>
    <t>“Art creates an incomparable and unique effect, and, having done so, passes on to other things. Nature, upon the other hand, forgetting that imitation can be made the sincerest form of insult, keeps on repeating this effect until we all become absolutely wearied of it.”
Vivian (The Decay of Lying)</t>
  </si>
  <si>
    <t>Events in the real-world are often inspired by those in fiction – even when they’re an insufferable cliché.</t>
  </si>
  <si>
    <t>Offscreen Prep Work!</t>
  </si>
  <si>
    <t>“We're the only people who matter. He's never going to get rid of us.”
Harry Potter, Ron Weasley and Hermione Granger (Harry Potter and the Portrait of What Looked Like a Large Pile of Ash)</t>
  </si>
  <si>
    <t>Not science, but Science!</t>
  </si>
  <si>
    <t>“‘Cause you're hot then you're cold
You're yes, then you're no
You're in, then you're out
You're up, then you're down.”
Hot n Cold (Katy Perry)</t>
  </si>
  <si>
    <t>“The process was unconscionable, but results are results.”
Condemned Experiment Description (Sunless Skies)</t>
  </si>
  <si>
    <t>“What care I that my legions are faceless? Identity matters only to those who have the ability to think: my Immortals and Lychguard perhaps; Lords and Crypteks certainly. For the remainder of my vassals? Well, suffice to say that the concept of glory is wasted on the inglorious.”
Imotekh the Stormlord (Warhammer 40,000 Codex: Necrons)</t>
  </si>
  <si>
    <t>“I paused to take a long drink of water. I could feel my small audience leaning toward me. ‘Then the high king carefully turned the golden screw. Once: Nothing. Twice: Nothing. Then he turned it the third time, and the boy’s ass fell off.’”
Kvothe (The Wise Man's Fear)</t>
  </si>
  <si>
    <t>“If you are sure of your intention
Some magic intervention…”
“Will give you the edge that you need.”
Citizens (Twisted)</t>
  </si>
  <si>
    <t>“An act of true love can heal a frozen heart!”
“Love will thaw… Love. Of course! Love!”
Olaf and Elsa (Frozen)</t>
  </si>
  <si>
    <t>“The Great Conjunction is the end of the world… or the beginning. End, begin. All the same! Big change! Sometimes good, sometimes bad!”
Aughra (The Dark Crystal)</t>
  </si>
  <si>
    <t>“Prepare for trouble!”
“Make it double!”
Jessie and James (Pokémon)</t>
  </si>
  <si>
    <t>“There’s not too many actual rules to this game of ours, but one of the big ones is: If there’s no corpse… the guy’s alive.”
Nick Fury (Ultimate Spider-Man)</t>
  </si>
  <si>
    <t>“Creature, I name you Carrionite!”
“What did you do?”
“I named her. The power of a name. That’s old magick.”
The Doctor and Martha Jones (Doctor Who)</t>
  </si>
  <si>
    <t>“He is as full of valour as of kindness. Princely in both.”
Duke of Bedford (Henry V)</t>
  </si>
  <si>
    <t>“He shuffles sideways toward you and barely touches you with his body. For some reason, that makes you almost die.”
Goomba Hit Message (Kingdom of Loathing)</t>
  </si>
  <si>
    <t>“Normally, both your asses would be dead as fucking fried chicken, but you happen to pull this shit while I'm in a transitional period so I don't wanna kill you, I wanna help you. But I can't give you this case, it don't belong to me.”
Jules Winnfield (Pulp Fiction)</t>
  </si>
  <si>
    <t>“And to me, they gave a helmet of invisibility. Sometimes my gift was called the ‘cap’ of invisibility. Seriously? Caps are what baseball players wear. Caps are cute. Caps are silly. The king of the underworld does not wear a ‘cap’. It's a helmet, people.”
Hades (Hades Speaks!)</t>
  </si>
  <si>
    <t>“Oh, my wheels and wipers!”
Brum (Brum)</t>
  </si>
  <si>
    <t>“Tooo the Crystal Dome!”
Richard O’Brien (The Crystal Maze)</t>
  </si>
  <si>
    <t>“I ain't spending my life here
I ain't livin' alone
Ain't breakin' no rocks on the chain gang
I'm breakin' out and heading home!”
Jailbreak (AC / DC)</t>
  </si>
  <si>
    <t>“This town is known as the grave site of POKEMON. Memorial services are held in POKEMON TOWER.”
Sign (Pokémon Red / Blue / Yellow)</t>
  </si>
  <si>
    <t>“Hello, 911? I just tried to toast some bread, and the toaster grew an arm and stabbed me in the face!”
“Did you read the toaster’s man page first?”
“Well, no, but all I wanted was—” *click*
RTFM (xkcd)</t>
  </si>
  <si>
    <t>“I can see my house!”
Goblin Zeppelin (Warcraft II)</t>
  </si>
  <si>
    <t>“I do make backups, you know!”
“Isn’t that, like, against the mad-science rules?”
Professor Madblood and Mell (Narbonic)</t>
  </si>
  <si>
    <t>“You feel like you’re going to have a bad time.”
Sans Encounter (Undertale)</t>
  </si>
  <si>
    <t>A Spy Cam</t>
  </si>
  <si>
    <t>A Good Luck Charm</t>
  </si>
  <si>
    <t>“Maximum setting. If you had fired, you'd have vaporised me.”
“It's my first ray gun.”
Captain Jean-Luc Picard and Lily Sloane (Star Trek: First Contact)</t>
  </si>
  <si>
    <t>“Luck... protects fools, small children, and ships named Enterprise.”
William Riker (Star Trek: The Next Generation)</t>
  </si>
  <si>
    <t>“On my honour, I have obliged to accompany you to save your life, but you have spared me mine.”
Puss in Boots (Shrek 2)</t>
  </si>
  <si>
    <t>“It is frightfully difficult to know much about the fairies, and almost the only thing known for certain is that there are fairies wherever there are children.”
J. M. Barrie (Peter Pan in Kensington Gardens)</t>
  </si>
  <si>
    <t>“Sometimes, the questions are complicated – and the answers are simple.”
L. Lawliet (Death Note)</t>
  </si>
  <si>
    <t>“Larry… I'm a cop.”
Mr. Orange (Reservoir Dogs)</t>
  </si>
  <si>
    <t>“We the scientists of the world are sick of hearing about jet packs! ‘Oh, Mr. Scientist, where's my jetpack?’”
Scientist (Robot Chicken)</t>
  </si>
  <si>
    <t>“No, Mr. Bond, I expect you to die.”
Auric Goldfinger (Goldfinger)</t>
  </si>
  <si>
    <t>“See, now THAT'S a trap!”
Dr. Heinz Doofenshmirtz (Phineas and Ferb)</t>
  </si>
  <si>
    <t>“Aeron gave him a baleful look, the look that had been known to sour wells.”
George R. R. Martin (A Song of Ice and Fire)</t>
  </si>
  <si>
    <t>“Hey, the movie's called Back in Action, not Back in Love!”
Daffy Duck (Looney Tunes: Back in Action)</t>
  </si>
  <si>
    <t>“We choose to go to the moon in this decade and do the other things, not because they are easy, but because they are hard.”
John F. Kennedy</t>
  </si>
  <si>
    <t>“My art hid the fact that it was art, it was so real.”
Steven L. Sheppard (Pygmalion’s PlayGal)</t>
  </si>
  <si>
    <t>“Mr. and Mrs. Dursley, of number four, Privet Drive, were proud to say that they were perfectly normal, thank you very much.”
J. K. Rowling (Harry Potter and the Philosopher’s Stone)</t>
  </si>
  <si>
    <t>“Nobody's clean; everyone's got a little dirt on them. You just gotta know how to use it to make them squirm.”
B. Ransome (Alien: Isolation)</t>
  </si>
  <si>
    <t>“It is very foolish to shut oneself into any wardrobe.”
C. S. Lewis (The Lion, The Witch and the Wardrobe)</t>
  </si>
  <si>
    <t>“Before he had lost his sight, the maester had loved books as much as Samwell Tarly did. He understood the way that you could sometimes fall right into them, as if each page was a hole into another world.”
George R. R. Martin (A Feast for Crows)</t>
  </si>
  <si>
    <t>“I solemnly swear that I am up to no good.”
J. K. Rowling (Harry Potter and the Prisoner of Azkaban)</t>
  </si>
  <si>
    <t>“Impaired vision equals smart!”
Sarin the wizard (The Dragon Doctors)</t>
  </si>
  <si>
    <t>“Dragon liver can cure a cold
Dragon powder grows hair
With dragon blood you'll never grow old!”
Dr. Terminus (Pete’s Dragon)</t>
  </si>
  <si>
    <t>“In a mine! In a mine! In a mine! In a mine!
Where a million diamonds shine!”
Dwarves (Snow White and the Seven Dwarfs)</t>
  </si>
  <si>
    <t>“It's so overt, it's covert.”
Sherlock Holmes (Sherlock Holmes)</t>
  </si>
  <si>
    <t>“Rickety stalls and spread blankets surrounded the inside of Pauper’s Gate, selling everything from baskets of bruised fruit and ‘bags o’mystery’ sausage made from, well, something, to gaudy and supposedly enchanted trinkets, secondhand clothes, and skins of homebrewed ale.”
Cameron Johnston (The Traitor God)</t>
  </si>
  <si>
    <t>“I’m pretty sure that’s how they find us. Through the cameras somehow. Onlookers spot you and a few minutes later the scary bastards turn up.”
Jem (Black Mirror)</t>
  </si>
  <si>
    <t>“Hey is that a crowbar? Oh my God, this is friggin' perfect! Now I can beat the snot out of people!”
Gordon Freeman (Freeman’s Mind)</t>
  </si>
  <si>
    <t>“Toto, I've a feeling we're not in Kansas anymore.”
Dorothy (The Wizard of Oz)</t>
  </si>
  <si>
    <t>“I seem to recall it was your bright idea to spend billions of credits on those orbiting mind-control lasers!”
“How was I to know that tinfoil hats would become the latest fashion?”
D'Ork of the Thorkoth and Dr. Heinrich Zarkendorf (Plan 7 of 9 from Outer Space)</t>
  </si>
  <si>
    <t>“Helm, Warp One. Engage!”
Captain Jean-Luc Picard (Star Trek Generations)</t>
  </si>
  <si>
    <t>“The Stargate isn’t made of regular stone. If given enough power, a wormhole forms within the circle and that allows us to travel to other worlds.”
“Wormhole?!”
Samantha Carter and Rigar (Stargate SG-1)</t>
  </si>
  <si>
    <t>“It was only a mask. If its expression seemed to change, it was down to shadows etched into the face by the limelight. But the illusion of life was uncanny.”
Kim Newman (Angels of Music)</t>
  </si>
  <si>
    <t>“He had never seen so many things he liked to eat on one table: roast beef, roast chicken, pork chops and lamb chops, sausages, bacon and steak, boiled potatoes, roast potatoes, Yorkshire puddings, peas, carrots, gravy, ketchup and, for some strange reason, mint humbugs.”
J. K. Rowling (Harry Potter and the Philosopher’s Stone)</t>
  </si>
  <si>
    <t>“We do what we must
because we can.
For the good of all of us.
Except the ones who are dead.”
Still Alive (Portal)</t>
  </si>
  <si>
    <t>“Luminous beings are we; not this crude matter!”
Yoda (Star Wars: Episode V – The Empire Strikes Back)</t>
  </si>
  <si>
    <t>“That's what I'm here for. To deliver unpleasant news and witty one-liners.”
Alistair (Dragon Age: Origins)</t>
  </si>
  <si>
    <t>“You can rewrite DNA on the fly, and you're using it to turn people into dinosaurs? But with tech like that, you could cure cancer!”
“But I don't want to cure cancer. I want to turn people into dinosaurs.”
Spider-Man and Sauron (Spider-Man and the X-Men)</t>
  </si>
  <si>
    <t>“I do not wish to stain this sacred place with your blood. If you are determined to have this confrontation, why don't we settle this outside?”
Maximilian Gaius von Reginrave (Valkyria Chronicles)</t>
  </si>
  <si>
    <t>“Nebraska? What's in Nebraska?”
“You. From now on. It's gonna take me some time to get your new situation fixed. Until then you're gonna be staying here.”
Saul Goodman and Ed Galbraith (Breaking Bad)</t>
  </si>
  <si>
    <t>“Great job, Stinkoman! You got the Green Crystal Shard!”
“Will we ever find all the colours before the bad guy?”
1-Up and Stinkoman (Homestar Runner)</t>
  </si>
  <si>
    <t>The truth of everything around you suddenly becomes clear.</t>
  </si>
  <si>
    <t>“The truth is rarely pure and never simple. Life would be quite tedious if it were either.”
Algernon Moncrieff (The Importance of Being Earnest)</t>
  </si>
  <si>
    <t>“Son of a bitch was experiencing male and female orgasms at the same time.”
Rolo Haynes (Black Mirror)</t>
  </si>
  <si>
    <t>Page 1</t>
  </si>
  <si>
    <t>Page 2</t>
  </si>
  <si>
    <t>Page 3</t>
  </si>
  <si>
    <t>Page 4</t>
  </si>
  <si>
    <t>Page 5</t>
  </si>
  <si>
    <t>Page 6</t>
  </si>
  <si>
    <t>Page 7</t>
  </si>
  <si>
    <t>Page 8</t>
  </si>
  <si>
    <t>Page 9</t>
  </si>
  <si>
    <t>Page 10</t>
  </si>
  <si>
    <t>Take a Trope. The resulting Trope will be whatever cancels it out.</t>
  </si>
  <si>
    <t>A Plot Twist</t>
  </si>
  <si>
    <t>Oh no! No one saw this coming… At least your left field plans are now more believable.</t>
  </si>
  <si>
    <t>“No! It can't be! How did you get back here before us?!”
“Uh… How did we, Kronk?”
“Well, ya got me. By all accounts it doesn't make sense.”
Emperor Kuzco, Yzma and Kronk (The Emperor's New Groove)</t>
  </si>
  <si>
    <t>An Enchanting Greenhouse</t>
  </si>
  <si>
    <t>Perfect for the romantic in all of us.</t>
  </si>
  <si>
    <t>“The greenhouse was made entirely of glass. Its ceiling reached five stories high, tall enough to fit a variety of fruit-bearing trees and vines. Butterflies flitted between sparkling flowers.”
Suzanne Selfors (Dexter Charming and the Trouble with Jackalopes)</t>
  </si>
  <si>
    <t>Ooh, Shiny!</t>
  </si>
  <si>
    <t>What's that over there? Better go take a peek – it looks shiny!</t>
  </si>
  <si>
    <t>“I will CRUSH and DESTROY and… ooo… shiny…”
Orc Male (World of Warcraft)</t>
  </si>
  <si>
    <t>A Wizened Royal</t>
  </si>
  <si>
    <t>A being commanding respect from all walks of life, for their status as well as their sagely advice.</t>
  </si>
  <si>
    <t>“Everything you see exists together in a delicate balance. As king, you need to understand that balance and respect all the creatures from the crawling ant to the leaping antelope.”
Mufasa (The Lion King)</t>
  </si>
  <si>
    <t>Monochrome</t>
  </si>
  <si>
    <t>“Unfortunately for Britta and millions of photographers like her, just because something is in black and white doesn't mean it's good.”
Narrator (Community)</t>
  </si>
  <si>
    <t>Turn any scene black and white. Great for anything from noir films to old school telenovelas, giving the Vignette that old school kool vibe.</t>
  </si>
  <si>
    <t>A Mysterious Artefact</t>
  </si>
  <si>
    <t>An odd – but clearly meaningful – sculpture, piece of art or historical item. Of unknown provenance.</t>
  </si>
  <si>
    <t>A Talkative Bartender</t>
  </si>
  <si>
    <t>Capable of serving up gossip and good drink in equal measure.</t>
  </si>
  <si>
    <t>“How are things going, Mr. Torrance?”
“Things could be better, Lloyd. Things could be a whole lot better.”
Lloyd and Jack Torrance (The Shining)</t>
  </si>
  <si>
    <t>A Slightly Secret Plot</t>
  </si>
  <si>
    <t>Wheels within wheels – but it probably won't stay secret forever.</t>
  </si>
  <si>
    <t>“I feel I was denied critical need-to-know information.”
Burt Gummer (Tremors 2: Aftershocks)</t>
  </si>
  <si>
    <t>A Bomb Shelter</t>
  </si>
  <si>
    <t>Looking much like a vault door over the ground, it’s perfect for storing supplies or people in the event of an apocalypse – or really just to escape from something dangerous.</t>
  </si>
  <si>
    <t>“Just another great day in the Vault.”
Adult Dweller (Fallout Shelter)</t>
  </si>
  <si>
    <t>A Frantic Squirrel</t>
  </si>
  <si>
    <t>“The last thing you need is caffeine.”
RJ (Over the Hedge)</t>
  </si>
  <si>
    <t>A furious bundle of energy, bouncing from tree to tree.</t>
  </si>
  <si>
    <t>Flannel, lensless glasses and artisanal beard oil aren't the only things this pack contains. Use it for those times when you just need to look like someone who shops at clothing stores other Muses likely haven't heard of.</t>
  </si>
  <si>
    <t>“Go analogue baby, you’re so post-modern
You’re diving face forward into a antiquated past.”
Admit It!!! (Say Anything)</t>
  </si>
  <si>
    <t>A Learned Apprentice</t>
  </si>
  <si>
    <t>They may have started out as a spineless coward, but now they’re almost an actual hero.</t>
  </si>
  <si>
    <t>“Opal, this is just one of the reasons why you’d make a much better general than me.”
“I’m fine where I am. My hands are already full keeping you on a leash!”
Balthazar and Opal (Basic Instructions Before Leaving Earth)</t>
  </si>
  <si>
    <t>The Ultimate Showdown</t>
  </si>
  <si>
    <t>Why fight the monster, when the monsters can fight each other?</t>
  </si>
  <si>
    <t>“This is the ultimate showdown of ultimate destiny
Good guys, bad guys and explosions, as far as the eye can see
And only one will survive, I wonder who it will be
This is the ultimate showdown of ultimate destiny.”
The Ultimate Showdown of Ultimate Destiny (Lemon Demon)</t>
  </si>
  <si>
    <t>A Sticky Situation</t>
  </si>
  <si>
    <t>A situation that's going to take some quick thinking to get out of.</t>
  </si>
  <si>
    <t>“I suppose … that none of you has got some amazing plan you’ve been keeping quiet about?”
Cohen the Barbarian (Interesting Times)</t>
  </si>
  <si>
    <t>Just the thing for dealing with inconvenient rivals, wealthy relatives and irritating strangers.</t>
  </si>
  <si>
    <t>“You're poison running through my veins
You're poison
I don't want to break these chains!”
Poison (Alice Cooper)</t>
  </si>
  <si>
    <t>Utopia</t>
  </si>
  <si>
    <t>The dream of a paradise. That for which people forever strive for.</t>
  </si>
  <si>
    <t>“οὐ (not) + τόπος (place) = no-place”
Etymology</t>
  </si>
  <si>
    <t>The Promised Land</t>
  </si>
  <si>
    <t>The paradise that was promised. A land finally reached after turmoil and struggle.</t>
  </si>
  <si>
    <t>“Thorolf said that butter dropped from every blade of grass in the land which they had discovered.”
The Book of the Settlement of Iceland (Ari Þorgilsson)</t>
  </si>
  <si>
    <t>A Buffoon</t>
  </si>
  <si>
    <t>Ridiculous and amusing, though usually slow on the uptake.</t>
  </si>
  <si>
    <t>“Optimism through stalwart skepticism is a defect not everyone is lucky enough to be cursed with.”
Rose Lalonde (Homestuck)</t>
  </si>
  <si>
    <t>Ac085</t>
  </si>
  <si>
    <t>Ac086</t>
  </si>
  <si>
    <t>Ac087</t>
  </si>
  <si>
    <t>Ac088</t>
  </si>
  <si>
    <t>Ac089</t>
  </si>
  <si>
    <t>ND091</t>
  </si>
  <si>
    <t>ND092</t>
  </si>
  <si>
    <t>ND093</t>
  </si>
  <si>
    <t>ND094</t>
  </si>
  <si>
    <t>ND095</t>
  </si>
  <si>
    <t>ND096</t>
  </si>
  <si>
    <t>ND097</t>
  </si>
  <si>
    <t>Ob060</t>
  </si>
  <si>
    <t>Ob061</t>
  </si>
  <si>
    <t>Ob062</t>
  </si>
  <si>
    <t>Ob063</t>
  </si>
  <si>
    <t>Ob064</t>
  </si>
  <si>
    <t>Ob065</t>
  </si>
  <si>
    <t>Deadly Poison</t>
  </si>
  <si>
    <t>An Advancing Boss of Doom</t>
  </si>
  <si>
    <t>“Missed me!”
Eddy (Ed, Edd n Eddy)</t>
  </si>
  <si>
    <t>“My daughter won't stop crying and screaming in the middle of the night. I visit her grave and ask her to stop, but it doesn't help.”
skuppy (Reddit)</t>
  </si>
  <si>
    <t>Defamiliarisation Induction Coil</t>
  </si>
  <si>
    <t>“An experienced Adventurer keeps an unpredictable assortment of magic nearby. It helps counter the unpredictable trouble that predictably befalls him.”
Dungeons &amp; Dragons: Adventurer's Vault 2</t>
  </si>
  <si>
    <t>Video Game Logic</t>
  </si>
  <si>
    <t>“It was shaped like the helms of the Guards of the Citadel … and the wings at either side were wrought of pearl and silver in the likeness of the wings of a sea-bird … and seven gems of adamant were set in the circlet, and upon its summit was set a single jewel the light of which went up like a flame.”
J. R. R. Tolkien (The Lord of the Rings: The Return of the King)</t>
  </si>
  <si>
    <t>A Hover-Bike</t>
  </si>
  <si>
    <t>“But that was the trouble with ancient artefacts – no one really knew what they did.”
Patricia Briggs (Wolfsbane)</t>
  </si>
  <si>
    <t>“Of all the hideous devices owned and used by the Witch, the most terrible of all are her Seven League Boots. They … allow the wearer to travel great distances in an instant, doubling the measure of her movements with each successive step. … This is what allows her to snatch our children.”
Kelly Barnhill (The Girl Who Drank the Moon)</t>
  </si>
  <si>
    <t>An Aura of Good</t>
  </si>
  <si>
    <t>A Couture Without Parallel</t>
  </si>
  <si>
    <t>The product of a skilled costumer; a one-use garment that is simply perfect for your needs.</t>
  </si>
  <si>
    <t>The Forge of Legends</t>
  </si>
  <si>
    <t>The Hipster Starter Kit</t>
  </si>
  <si>
    <t>Your Childhood Best Friend</t>
  </si>
  <si>
    <t>An Emergency Genre-Shift Unit</t>
  </si>
  <si>
    <t>Familial Bonds</t>
  </si>
  <si>
    <t>They're family, and no matter what sins you've committed they'll be by your side when you need them most.</t>
  </si>
  <si>
    <t>“‘Ohana’ means ‘family’. ‘Family’ means ‘no-one gets left behind’.”
Lilo (Lilo &amp; Stitch)</t>
  </si>
  <si>
    <t>A Broadcast Megaphone</t>
  </si>
  <si>
    <t>When you need to be HEARD.</t>
  </si>
  <si>
    <t>“LLLLLLLLLLet’s get ready tooo RUUUMBLEEEEEEEEEEEEEEEEEEE!”
Michael Buffer</t>
  </si>
  <si>
    <t>Crocodile Tears</t>
  </si>
  <si>
    <t>When you need to cry on command. Makes any scene a tad more dramatic, no?</t>
  </si>
  <si>
    <t>“Dudley began to cry loudly. In fact, he wasn’t really crying, it had been years since he’d really cried, but he knew that if he screwed up his face and wailed, his mother would give him anything he wanted.”
J. K. Rowling (Harry Potter and the Philosopher’s Stone)</t>
  </si>
  <si>
    <t>A Piercing Scream</t>
  </si>
  <si>
    <t>Let it echo through the walls; let it break the windows. Let everyone hear how much pain you're in.</t>
  </si>
  <si>
    <t>“What's that screaming? A good many dramatic situations begin with screaming.”
Barbarella (Barbarella)</t>
  </si>
  <si>
    <t>A Dark Knight</t>
  </si>
  <si>
    <t>Not the hero we wanted, expected or deserved. But the hero we got.</t>
  </si>
  <si>
    <t>“It's not who I am underneath, but what I do that defines me.”
Batman (Batman Begins)</t>
  </si>
  <si>
    <t>A Yellow Excavator</t>
  </si>
  <si>
    <t>A large mechanical excavator – staple of construction sites everywhere.</t>
  </si>
  <si>
    <t>“The leader of the Germans stood with a triumphant roar
‘I've got it! We shall build a machine that's totally great!’
‘A massive steel leviathan with blades covered in gore!’
Beelzebub himself will fear the Bagger 288!”
Bagger 288! (Rathergood)</t>
  </si>
  <si>
    <t>Ac090</t>
  </si>
  <si>
    <t>Ac091</t>
  </si>
  <si>
    <t>ND098</t>
  </si>
  <si>
    <t>ND099</t>
  </si>
  <si>
    <t>ND100</t>
  </si>
  <si>
    <t>Ob066</t>
  </si>
  <si>
    <t>Ob067</t>
  </si>
  <si>
    <t>A Miraculous Recovery</t>
  </si>
  <si>
    <t>Against all the odds, you manage to get your target out alive.</t>
  </si>
  <si>
    <t>ND101</t>
  </si>
  <si>
    <t>“And it was he who … spotted the body of young Reiter floating like uprooted seaweed, upward, a brilliant white in the underwater space, and it was he who grabbed the body under the arms and brought him up, and also he who made the young Reiter vomit all the water he had swallowed.”
Roberto Bolaño (2666)</t>
  </si>
  <si>
    <t>An unassuming little fountain pen, capable of savagely wounding the fabric of Dream and unwriting foes in their entirety.</t>
  </si>
  <si>
    <t>Zap! Destructive energy at your fingertips.</t>
  </si>
  <si>
    <t>A Slippery Escape</t>
  </si>
  <si>
    <t>Locks, chains, cells or worse – you always manage to get out, somehow.</t>
  </si>
  <si>
    <t>“As long as you can Houdini your way out of the Sisyphean constraints then originality happens.”
David Mitchell</t>
  </si>
  <si>
    <t>ND102</t>
  </si>
  <si>
    <t>A Collapsing Roof</t>
  </si>
  <si>
    <t>It’s shaking. Rubble is falling. Better get out before this entire place falls in!</t>
  </si>
  <si>
    <t>“I collect church collapses recreationally. Did you see the recent one in Sicily? Marvellous! The façade fell on sixty-five grandmothers at a special Mass.”
Hannibal Lecter (Silence of the Lambs)</t>
  </si>
  <si>
    <t>A Limitless Credit Card</t>
  </si>
  <si>
    <t>Buy whatever you want, no matter how much it costs! Useful if you’re in a pinch, want those bragging rights or perhaps committing tax fraud. Make it rain, baby!</t>
  </si>
  <si>
    <t>“You didn't tell me I had to pay them back!”
“Well, not exactly.”
“You exactly told me that it was a magical goodies creator!”
Captain Murphy and Sparks (Sealab 2021)</t>
  </si>
  <si>
    <t>A Shady Guy</t>
  </si>
  <si>
    <t>Likely to sell contraband and skulk in dark clothing, but not actually evil or anything.</t>
  </si>
  <si>
    <t>An Accidental Murder</t>
  </si>
  <si>
    <t>You hadn’t intended the situation to be quite this lethal, but that’s how it ended up…</t>
  </si>
  <si>
    <t>“I didn't mean to kill her! I didn't mean to kill anyone!”
Dorothy Gale (The Wizard of Oz)</t>
  </si>
  <si>
    <t>An Empty Victory</t>
  </si>
  <si>
    <t>You finally get what you wanted, and find that it’s not quite what you imagined.</t>
  </si>
  <si>
    <t>“Yes, he’s alive, but if my math is right, he’s doomed to starve to death before we can possibly help him. I’m not looking forward to the conversation.”
“Fuck.”
Teddy Sanders and Annie Montrose (The Martian)</t>
  </si>
  <si>
    <t>ND103</t>
  </si>
  <si>
    <t>ND104</t>
  </si>
  <si>
    <t>ND105</t>
  </si>
  <si>
    <t>Ob068</t>
  </si>
  <si>
    <t>The Silver Bullet</t>
  </si>
  <si>
    <t>Am039</t>
  </si>
  <si>
    <t>When all else fails, this bullet will find evil’s one and only weakness.</t>
  </si>
  <si>
    <t>A Gunslinger</t>
  </si>
  <si>
    <t>“I mean, uh, what the heck you gonna shoot a .44 bullet at anyway… made out of silver?”
“How about a werewolf?”
Uncle Red and Marty Coslaw (Silver Bullet)</t>
  </si>
  <si>
    <t>Effortlessly cool and an ego as big as their Stetson, they’ll be twirling two pistols on their fingers before you’ve had a chance to blink.</t>
  </si>
  <si>
    <t>Ac092</t>
  </si>
  <si>
    <t>“They were shooting far, and their accuracy suffered, but Nox didn't exactly have a lot of places to dance through the bullets. They came in number, like rain. You couldn't afford to get wet.”
Dean F. Wilson (Dustrunner)</t>
  </si>
  <si>
    <t>A Red Balloon</t>
  </si>
  <si>
    <t>“Ninety-nine red balloons
Floating in the summer sky
Panic bells, it's red alert
There's something here from somewhere else.”
99 Red Balloons (Nena)</t>
  </si>
  <si>
    <t>Ob069</t>
  </si>
  <si>
    <t>A large, red balloon filled with helium. Good for parties.</t>
  </si>
  <si>
    <t>The Tyrant</t>
  </si>
  <si>
    <t>The Totalitarian State</t>
  </si>
  <si>
    <t>Ruling over all in their domain with an iron fist, dissent is not tolerated. Often lurks in an intimidating fortress.</t>
  </si>
  <si>
    <t>“Destroy Buzz Lightyear. Destroy Buzz Lightyear. Destroy Buzz Lightyear.”
Emperor Zurg (Toy Story 2)</t>
  </si>
  <si>
    <t>Watching your every move – overtly and covertly – even your very thoughts are not safe from scrutiny. Subservience is assumed, and opposition unthinkable.</t>
  </si>
  <si>
    <t>Ac093</t>
  </si>
  <si>
    <t>ND106</t>
  </si>
  <si>
    <t>The Tragic Hero</t>
  </si>
  <si>
    <t xml:space="preserve">Few are as dedicated as genuine converts. Not merely beholden to tradition or social pressure, these are the true believers. </t>
  </si>
  <si>
    <t>“The only thing more dangerous than an idea is a belief.”
Sarah Vowell (The Wordy Shipmates)</t>
  </si>
  <si>
    <t>The Zealous Convert</t>
  </si>
  <si>
    <t>Ac094</t>
  </si>
  <si>
    <t>“The locket was accorded this place of honour not because it was valuable – in all usual senses it was worthless – but because of what it had cost to attain it.”
J. K. Rowling (Harry Potter and the Deathly Hallows)</t>
  </si>
  <si>
    <t>The Greatest Tragedy</t>
  </si>
  <si>
    <t>A work so heart-wrenching that it will be remembered for evermore. Touching the souls of all who come across it, it leaves a tender heart and tear-soaked cheeks.</t>
  </si>
  <si>
    <t>“How lucky I am to have known someone and something that saying goodbye is so damned awful.”
Dick Buek (The Other Side of the Mountain)</t>
  </si>
  <si>
    <t>ND107</t>
  </si>
  <si>
    <t>A true hero by anyone's estimtion, but doomed by a fatal flaw, or by fate itself.</t>
  </si>
  <si>
    <t>“Carrying, I say, the stamp of one defect,
Being nature's livery, or fortune's star, …
Shall in the general censure take corruption
From that particular fault.”
Hamlet (Hamlet)</t>
  </si>
  <si>
    <t>The Anti-Hero</t>
  </si>
  <si>
    <t>Ac095</t>
  </si>
  <si>
    <t>A Time Traveller</t>
  </si>
  <si>
    <t>Not enough to travel around the world, this adventurer can navigate the timestream.</t>
  </si>
  <si>
    <t>“There's no future in time travel. Gosh, that takes me back… or forward. That's the trouble with time travel, you can never remember.”
The Doctor (Doctor Who)</t>
  </si>
  <si>
    <t>Ac096</t>
  </si>
  <si>
    <t>The Immortal</t>
  </si>
  <si>
    <t>The Equals</t>
  </si>
  <si>
    <t>A Black Cat</t>
  </si>
  <si>
    <t>“Walk left, safe. Walk right, safe. Walk in the middle, you get squished like a grape.”
Mr. Miyagi (The Karate Kid)</t>
  </si>
  <si>
    <t>“THAT’S SO UNFAIR! I HATE YOU!”
Kevin Patterson (Harry Enfield &amp; Chums)</t>
  </si>
  <si>
    <t>“Wanna buy a watch?”
“Don't buy us! We're fakes!”
Salesrobot and some watches (Robots)</t>
  </si>
  <si>
    <t>“Flesh to touch… Flesh to burn! Don't keep the Wicker Man waiting!”
The Wicker Man Tagline</t>
  </si>
  <si>
    <t>“How ironic it is that our instincts often run exactly opposite from what we truly desire for those we love.”
Drizzt Do’Urden (Siege of Darkness)</t>
  </si>
  <si>
    <t>“Tobias is like really into the whole bird thing, isn’t he?”
David (The Threat)</t>
  </si>
  <si>
    <t>“The Princess Andromeda?”
“Went ka-boom.”
Percy Jackson and Tyson (The Last Olympian)</t>
  </si>
  <si>
    <t>“But the perfect knowledge of events cannot be acquired without divine inspiration.”
Nostradamus (Preface to César)</t>
  </si>
  <si>
    <t>“Man! You can't say anything around those guys!”
Ace Ventura (Ace Ventura: Pet Detective)</t>
  </si>
  <si>
    <t>“The overt meaning of ‘singer’ is ‘someone who sings’. The kabbalistic meaning is ‘someone who tries to be good.’”
Scott Alexander (Unsong)</t>
  </si>
  <si>
    <t>“BIG BROTHER IS WATCHING YOU.”
Poster (Nineteen Eighty-Four)</t>
  </si>
  <si>
    <t>“I am glad that it is old and big. I myself am of an old family, and to live in a new house would kill me.”
Count Dracula (Dracula)</t>
  </si>
  <si>
    <t>“Now Cobra owns the MacGuffin device… whatever it does!”
Strato-Viper (G.I. Joe: A Real American Hero)</t>
  </si>
  <si>
    <t>“You can't get un-famous. You can get infamous, but you can't get un-famous.”
Dave Chappelle (Inside the Actors Studio)</t>
  </si>
  <si>
    <t>The Architect</t>
  </si>
  <si>
    <t>Creator of worlds, giver of life. The ultimate designer of everything.</t>
  </si>
  <si>
    <t>“In the beginning Eru, the One, who in the Elvish tongue is named Ilúvatar, made the Ainur of his thought … Therefore Ilúvatar gave their vision Being, and set it amid the Void, and the Secret Fire was sent to burn at the heart of the World; and it was called Eä.”
J. R. R. Tolkien (The Silmarillion)</t>
  </si>
  <si>
    <t>An eternal being with everlasting life, though not necessarily all that powerful for it.</t>
  </si>
  <si>
    <t>“The subject has been incarcerated for thirty-nine years without ill-effect. Through this period, it has exhibited no degenerative effects – no joint-decay, swelling, discomfort or atrophy. Nothing. It is quite literally un-aging.”
Dr. Sean Walker ([PROTOTYPE])</t>
  </si>
  <si>
    <t>A true balance of power exists between these two, whether they want it or not.</t>
  </si>
  <si>
    <t>“First we got the bomb and that was good
‘Cause we love peace and motherhood
Then Russia got the bomb, but that's O.K.
‘Cause the balance of power's maintained that way!”
Who’s Next? (Tom Lehrer)</t>
  </si>
  <si>
    <t>“Upon my touching him, he immediately arose, purred loudly, rubbed against my hand, and appeared delighted with my notice. This, then, was the very creature of which I was in search.”
Edgar Allan Poe (The Black Cat)</t>
  </si>
  <si>
    <t xml:space="preserve">Superstitious folks seem to think these furry friends portent good or bad luck. Whatever the case, they’re always imbued with power of some kind – and will help those they’re loyal to. </t>
  </si>
  <si>
    <t>Ac097</t>
  </si>
  <si>
    <t>Ac098</t>
  </si>
  <si>
    <t>Ac099</t>
  </si>
  <si>
    <t>Ac100</t>
  </si>
  <si>
    <t>An Inspiring Teacher</t>
  </si>
  <si>
    <t>Everyone remembers that one teacher from school who brought out the best in them.</t>
  </si>
  <si>
    <t>A Glitch in the Matrix</t>
  </si>
  <si>
    <t>A sign that in some way reality is not quite as real as you thought it was.</t>
  </si>
  <si>
    <t>A Retcon</t>
  </si>
  <si>
    <t>Don’t like how that scene turned out? Go back and change it! Or at least pretend it never happened.</t>
  </si>
  <si>
    <t>An Epilogue</t>
  </si>
  <si>
    <t>But wait – there's more! Add closure to any story with this cathartic tool.</t>
  </si>
  <si>
    <t>“Carpe diem. Seize the day, boys. Make your lives extraordinary.”
John Keating (Dead Poets Society)</t>
  </si>
  <si>
    <t>“Excess data cleared.”
Elohim (The Talos Principle)</t>
  </si>
  <si>
    <t>“I'm just pretending that you know and moving on. Honestly you make me sound like I alter wizard mythology every time you visit and act like everybody knows that's the way it was!”
Gandledorf (Sluggy Freelance)</t>
  </si>
  <si>
    <t>“Years passed. The seasons came and went, the short animal lives fled by. A time came when there was no one who remembered the old days before the Rebellion, except Clover, Benjamin, Moses the raven, and a number of the pigs.”
George Orwell (Animal Farm)</t>
  </si>
  <si>
    <t>Ac101</t>
  </si>
  <si>
    <t>ND108</t>
  </si>
  <si>
    <t>ND109</t>
  </si>
  <si>
    <t>ND110</t>
  </si>
  <si>
    <t>You can appear anywhere at any time. With a little bit of luck, that is.</t>
  </si>
  <si>
    <t>The Renegade</t>
  </si>
  <si>
    <t xml:space="preserve">A rebel, though not necessarily without a cause. Strongly opinionated, and with the firepower to back it up. </t>
  </si>
  <si>
    <t>“And they called him a wolf in hallowed places, and he could no longer stay at home with his father.”
Brynhild (Völsunga Saga)</t>
  </si>
  <si>
    <t>An Orbital Bombardment Platform</t>
  </si>
  <si>
    <t>Generally used to make a statement, rather than having much practical value, this satellite rains death from above on behalf of those who wield it.</t>
  </si>
  <si>
    <t>“Wipe this pathetic planet from the face of the galaxy.”
Darth Malak (Star Wars: Knights of the Old Republic)</t>
  </si>
  <si>
    <t>Ac102</t>
  </si>
  <si>
    <t>Am040</t>
  </si>
  <si>
    <t>The Destroyer</t>
  </si>
  <si>
    <t>A Coup d'État</t>
  </si>
  <si>
    <t>The Government</t>
  </si>
  <si>
    <t>Failure</t>
  </si>
  <si>
    <t>A Perfect Storm</t>
  </si>
  <si>
    <t>The Reformer</t>
  </si>
  <si>
    <t>A Subtle Agent</t>
  </si>
  <si>
    <t>A Secret Place</t>
  </si>
  <si>
    <t>Immortality</t>
  </si>
  <si>
    <t>The Sheriff's Jailhouse</t>
  </si>
  <si>
    <t xml:space="preserve">The great ender; the destroyer of worlds. The reaper of the final tidings of unfortunate souls. </t>
  </si>
  <si>
    <t>An Exorcist</t>
  </si>
  <si>
    <t>An Agent</t>
  </si>
  <si>
    <t>Armed to the teeth with spiritual weapons, and ready to wreak destruction on unholy horrors.</t>
  </si>
  <si>
    <t>The government has been overthrown. All hail the government.</t>
  </si>
  <si>
    <t>Vast, unwieldy and potentially inept – though usually a source of societal stability. Except when it isn’t, that is.</t>
  </si>
  <si>
    <t>That thing you wanted? You can’t have it.</t>
  </si>
  <si>
    <t>Rare conditions have spawned this mother of all hurricanes.</t>
  </si>
  <si>
    <t>Trying to avoid the horrors of revolution, this brave individual is attempting change from within.</t>
  </si>
  <si>
    <t>Potentially under deep cover – they might not even know their own true purpose.</t>
  </si>
  <si>
    <t>A Shifty Guy</t>
  </si>
  <si>
    <t>Flavour Text</t>
  </si>
  <si>
    <t>Applied Phlebotinum</t>
  </si>
  <si>
    <t>A Dogfight</t>
  </si>
  <si>
    <t>Marmalade</t>
  </si>
  <si>
    <t>Perhaps behind a hidden latch or a book lever, this shrouded room can contain any number of mysteries – be they objects, discoveries or people.</t>
  </si>
  <si>
    <t xml:space="preserve">Working on behalf of… someone. It’s not clear who, and it’s likely they won’t tell you. </t>
  </si>
  <si>
    <t>Eternal and everlasting life. Nothing more, nothing less, with everything that that entails.</t>
  </si>
  <si>
    <t>That thing that you’ve been using to make your nice cups of tea? Well, you’ve realised it can also cure cancer and save the world!</t>
  </si>
  <si>
    <t>SIM</t>
  </si>
  <si>
    <t>Not just any simulation, but a Simulated Immersive Metaphysic. The world can be whatever you want it to be – from your perspective, at least.</t>
  </si>
  <si>
    <t>Close-combat fighting in three dimensions at 700mph? No problem.</t>
  </si>
  <si>
    <t xml:space="preserve">Bitter oranges, preserved in sugar and water – sticky and delicious in equal measure. </t>
  </si>
  <si>
    <t>“Take joy in the last few hours you have left… for he is nearly here.”
The Silver Surfer (Fantastic Four: Rise of the Silver Surfer)</t>
  </si>
  <si>
    <t>“The exorcist had a slightly Australian tinge to his voice, and the laid-back, whatever-comes-next attitude of a man who had suddenly realised two degrees short of a sunstroke that exorcism was the perfect career choice he'd never been offered in school.”
Kate Griffin (A Madness of Angels)</t>
  </si>
  <si>
    <t>“A traitor only becomes one if their plot is discovered. The imposition of guilt means nothing to those who feign loyalty. More skilled conspirators wield treason as a clinical tool … Then, with their own hand writing history, such traitors may wear the clothes of patriots.”
Stewart Stafford</t>
  </si>
  <si>
    <t>“A government is a body of people, usually notably ungoverned.”
Shepherd Book (Firefly)</t>
  </si>
  <si>
    <t>“Higher beings, these words are for you alone. Our pure Vessel has ascended. Beyond lies only the refuse and regret of its creation. We shall enter that place no longer.”
The Pale King (Hollow Knight)</t>
  </si>
  <si>
    <t>“The sky is changed; and such a change! O night,	
And storm, and darkness, ye are wondrous strong,	
Yet lovely in your strength…”
Lord Byron (The Storm)</t>
  </si>
  <si>
    <t>“Why should I stay? This place is run counter to just about everything I ever believed in.”
“If what these boys have been telling me about you is true, then you've answered your own question.”
Atlas and Aluna (PS238)</t>
  </si>
  <si>
    <t>“They programmed me. And they created a scent to control me. A trigger scent. When I smell it, everything goes black. And when it's light again, everyone's dead. I can't fight it. They made me kill my own sensei… and my mother.”
Laura Kinney (All-New Wolverine)</t>
  </si>
  <si>
    <t>“Power resides where men believe it resides. No more and no less.”
Lord Varys (A Clash of Kings)</t>
  </si>
  <si>
    <t>“That magic word that made it seem like no matter how little care you gave for the consequences, everything would somehow turn out over the course of eternity.
Immortality.”
Fujiwara no Mokou (Cage in Lunatic Runagate)</t>
  </si>
  <si>
    <t>A dingy, windswept shack – barely distinguishable from an abandoned house. But it carries the authority of the badge. Don’t mess with it.</t>
  </si>
  <si>
    <t>“I needed money ‘cause I had none.
I fought the law, and the law won.”
I Fought the Law (The Crickets)</t>
  </si>
  <si>
    <t>“In this life, one thing counts
In the bank, large amounts
I'm afraid these don't grow on trees
You've got to pick a pocket or two!”
Fagin (Oliver!)</t>
  </si>
  <si>
    <t>“What, this incident? It's because of plasma. Plasma explains everything.”
Professor Otsuki (Shin Megami Tensei if…)</t>
  </si>
  <si>
    <t>“Cyberspace. A consensual hallucination experienced daily by billions of legitimate operators, in every nation, by children being taught mathematical concepts … Unthinkable complexity. Lines of light ranged in the nonspace of the mind, clusters and constellations of data.”
William Gibson (Neuromancer)</t>
  </si>
  <si>
    <t>“Contrary to what you might see in an episode of Attack Run, starships in combat seldom approach to within point blank range of one another, exchanging fire at distances of hundreds, if not thousands, of kilometres.”
Ciaphas Cain (Death or Glory)</t>
  </si>
  <si>
    <t>“A wise bear always keeps a marmalade sandwich in his hat in case of emergency.”
Paddington Bear (Paddington’s Finest Hour)</t>
  </si>
  <si>
    <t>Likely to skulk in dark clothing and sell contraband; will pickpocket if given half the chance.</t>
  </si>
  <si>
    <t>“The Chamber of Secrets has been opened. Enemies of the heir, beware.”
Ginny Weasley (Harry Potter and the Chamber of Secrets)</t>
  </si>
  <si>
    <t>Ac103</t>
  </si>
  <si>
    <t>Ac104</t>
  </si>
  <si>
    <t>Ac105</t>
  </si>
  <si>
    <t>Ac106</t>
  </si>
  <si>
    <t>Ac107</t>
  </si>
  <si>
    <t>Ac108</t>
  </si>
  <si>
    <t>Am041</t>
  </si>
  <si>
    <t>ND111</t>
  </si>
  <si>
    <t>ND112</t>
  </si>
  <si>
    <t>ND113</t>
  </si>
  <si>
    <t>ND114</t>
  </si>
  <si>
    <t>ND115</t>
  </si>
  <si>
    <t>ND116</t>
  </si>
  <si>
    <t>ND117</t>
  </si>
  <si>
    <t>Ob070</t>
  </si>
  <si>
    <t>Ob071</t>
  </si>
  <si>
    <t>Ob072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</si>
</sst>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sz val="11"/>
      <color theme="1"/>
      <name val="Calibri"/>
      <family val="2"/>
      <scheme val="minor"/>
    </font>
    <font>
      <sz val="8"/>
      <name val="Calibri"/>
      <family val="2"/>
      <scheme val="minor"/>
    </font>
    <font>
      <u/>
      <sz val="12"/>
      <color theme="10"/>
      <name val="Calibri"/>
      <family val="2"/>
      <scheme val="minor"/>
    </font>
    <font>
      <u/>
      <sz val="12"/>
      <color theme="11"/>
      <name val="Calibri"/>
      <family val="2"/>
      <scheme val="minor"/>
    </font>
    <font>
      <sz val="10"/>
      <color rgb="FF000000"/>
      <name val="Arial"/>
      <family val="2"/>
    </font>
    <font>
      <b/>
      <sz val="10"/>
      <color rgb="FFFFFFFF"/>
      <name val="Arial"/>
      <family val="2"/>
    </font>
    <font>
      <sz val="10"/>
      <name val="Arial"/>
      <family val="2"/>
    </font>
    <font>
      <sz val="24.5"/>
      <color theme="1"/>
      <name val="Hoefler Text Ornaments"/>
      <charset val="2"/>
    </font>
    <font>
      <sz val="6"/>
      <color theme="1"/>
      <name val="Hoefler Text Ornaments"/>
      <charset val="2"/>
    </font>
    <font>
      <sz val="10"/>
      <color theme="1"/>
      <name val="Arial"/>
      <family val="2"/>
    </font>
    <font>
      <b/>
      <sz val="12"/>
      <color theme="0"/>
      <name val="Calibri"/>
      <family val="2"/>
      <scheme val="minor"/>
    </font>
    <font>
      <b/>
      <sz val="12"/>
      <color theme="1"/>
      <name val="Calibri"/>
      <family val="2"/>
      <scheme val="minor"/>
    </font>
    <font>
      <sz val="10"/>
      <color rgb="FF222222"/>
      <name val="Arial"/>
      <family val="2"/>
    </font>
    <font>
      <sz val="28"/>
      <color theme="1"/>
      <name val="IM FELL Double Pica Roman "/>
    </font>
    <font>
      <b/>
      <sz val="12"/>
      <color rgb="FFFF0000"/>
      <name val="Calibri"/>
      <family val="2"/>
      <scheme val="minor"/>
    </font>
    <font>
      <sz val="11"/>
      <color theme="1"/>
      <name val="IM FELL Double Pica"/>
    </font>
    <font>
      <i/>
      <sz val="8.5"/>
      <color theme="1"/>
      <name val="IM FELL Double Pica Roman "/>
    </font>
    <font>
      <sz val="28"/>
      <color theme="1"/>
      <name val="IM FELL Double Pica SC"/>
    </font>
    <font>
      <sz val="18"/>
      <color theme="1"/>
      <name val="IM FELL Double Pica SC"/>
    </font>
  </fonts>
  <fills count="5">
    <fill>
      <patternFill patternType="none"/>
    </fill>
    <fill>
      <patternFill patternType="gray125"/>
    </fill>
    <fill>
      <patternFill patternType="solid">
        <fgColor theme="1"/>
        <bgColor indexed="64"/>
      </patternFill>
    </fill>
    <fill>
      <patternFill patternType="solid">
        <fgColor rgb="FFF8ECC2"/>
        <bgColor indexed="64"/>
      </patternFill>
    </fill>
    <fill>
      <patternFill patternType="solid">
        <fgColor theme="0"/>
        <bgColor indexed="64"/>
      </patternFill>
    </fill>
  </fills>
  <borders count="24">
    <border>
      <left/>
      <right/>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double">
        <color auto="1"/>
      </top>
      <bottom style="double">
        <color auto="1"/>
      </bottom>
      <diagonal/>
    </border>
    <border>
      <left/>
      <right/>
      <top style="double">
        <color auto="1"/>
      </top>
      <bottom/>
      <diagonal/>
    </border>
    <border>
      <left style="thin">
        <color rgb="FFCCCCCC"/>
      </left>
      <right style="thin">
        <color rgb="FFCCCCCC"/>
      </right>
      <top style="thin">
        <color rgb="FFCCCCCC"/>
      </top>
      <bottom style="thin">
        <color rgb="FFCCCCCC"/>
      </bottom>
      <diagonal/>
    </border>
    <border>
      <left style="thin">
        <color rgb="FFCCCCCC"/>
      </left>
      <right style="thin">
        <color rgb="FFFFFFFF"/>
      </right>
      <top style="thin">
        <color rgb="FFCCCCCC"/>
      </top>
      <bottom style="thin">
        <color rgb="FFCCCCCC"/>
      </bottom>
      <diagonal/>
    </border>
    <border>
      <left style="thin">
        <color rgb="FFFFFFFF"/>
      </left>
      <right style="thin">
        <color rgb="FFCCCCCC"/>
      </right>
      <top style="thin">
        <color rgb="FFCCCCCC"/>
      </top>
      <bottom style="thin">
        <color rgb="FFCCCCCC"/>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FFFFFF"/>
      </right>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style="medium">
        <color rgb="FFFFFFFF"/>
      </left>
      <right style="medium">
        <color rgb="FFCCCCCC"/>
      </right>
      <top style="medium">
        <color rgb="FFCCCCCC"/>
      </top>
      <bottom style="medium">
        <color rgb="FFCCCCCC"/>
      </bottom>
      <diagonal/>
    </border>
    <border>
      <left/>
      <right style="medium">
        <color rgb="FFFFFFFF"/>
      </right>
      <top style="medium">
        <color rgb="FFFFFFFF"/>
      </top>
      <bottom style="medium">
        <color rgb="FFFFFFFF"/>
      </bottom>
      <diagonal/>
    </border>
    <border>
      <left style="medium">
        <color rgb="FFFFFFFF"/>
      </left>
      <right style="medium">
        <color rgb="FFCCCCCC"/>
      </right>
      <top/>
      <bottom style="medium">
        <color rgb="FFCCCCCC"/>
      </bottom>
      <diagonal/>
    </border>
    <border>
      <left/>
      <right style="medium">
        <color rgb="FFFFFFFF"/>
      </right>
      <top/>
      <bottom style="medium">
        <color rgb="FFFFFFFF"/>
      </bottom>
      <diagonal/>
    </border>
    <border>
      <left/>
      <right/>
      <top/>
      <bottom style="double">
        <color auto="1"/>
      </bottom>
      <diagonal/>
    </border>
    <border>
      <left style="thin">
        <color theme="0"/>
      </left>
      <right/>
      <top style="thin">
        <color theme="0"/>
      </top>
      <bottom style="thin">
        <color theme="0"/>
      </bottom>
      <diagonal/>
    </border>
    <border>
      <left/>
      <right style="thin">
        <color rgb="FFCCCCCC"/>
      </right>
      <top/>
      <bottom style="thin">
        <color rgb="FFCCCCCC"/>
      </bottom>
      <diagonal/>
    </border>
  </borders>
  <cellStyleXfs count="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5" fillId="0" borderId="0"/>
  </cellStyleXfs>
  <cellXfs count="99">
    <xf numFmtId="0" fontId="0" fillId="0" borderId="0" xfId="0"/>
    <xf numFmtId="0" fontId="0" fillId="0" borderId="0" xfId="0" applyFill="1"/>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5" fillId="0" borderId="0" xfId="39"/>
    <xf numFmtId="0" fontId="7" fillId="0" borderId="7" xfId="39" applyFont="1" applyFill="1" applyBorder="1" applyAlignment="1">
      <alignment horizontal="center" vertical="center"/>
    </xf>
    <xf numFmtId="0" fontId="7" fillId="0" borderId="9" xfId="39" applyFont="1" applyFill="1" applyBorder="1" applyAlignment="1">
      <alignment horizontal="center" vertical="center" wrapText="1"/>
    </xf>
    <xf numFmtId="0" fontId="7" fillId="0" borderId="7" xfId="39" applyFont="1" applyFill="1" applyBorder="1" applyAlignment="1">
      <alignment horizontal="center" vertical="center" wrapText="1"/>
    </xf>
    <xf numFmtId="0" fontId="7" fillId="0" borderId="8" xfId="39" applyFont="1" applyFill="1" applyBorder="1" applyAlignment="1">
      <alignment horizontal="center" vertical="center" wrapText="1"/>
    </xf>
    <xf numFmtId="0" fontId="7" fillId="0" borderId="0" xfId="39" applyFont="1" applyFill="1" applyBorder="1" applyAlignment="1">
      <alignment horizontal="center" vertical="center" wrapText="1"/>
    </xf>
    <xf numFmtId="0" fontId="7" fillId="0" borderId="0" xfId="39" applyFont="1" applyFill="1" applyBorder="1" applyAlignment="1">
      <alignment horizontal="center" vertical="center"/>
    </xf>
    <xf numFmtId="0" fontId="7" fillId="0" borderId="0" xfId="39" applyFont="1" applyFill="1" applyAlignment="1">
      <alignment horizontal="center" vertical="center"/>
    </xf>
    <xf numFmtId="0" fontId="7" fillId="0" borderId="0" xfId="39" applyFont="1" applyFill="1" applyAlignment="1">
      <alignment horizontal="center" vertical="center" wrapText="1"/>
    </xf>
    <xf numFmtId="0" fontId="6" fillId="0" borderId="12" xfId="39" applyFont="1" applyFill="1" applyBorder="1" applyAlignment="1">
      <alignment horizontal="center" vertical="center"/>
    </xf>
    <xf numFmtId="0" fontId="6" fillId="0" borderId="12" xfId="39" applyFont="1" applyFill="1" applyBorder="1" applyAlignment="1">
      <alignment horizontal="center" vertical="center" wrapText="1"/>
    </xf>
    <xf numFmtId="0" fontId="6" fillId="0" borderId="13" xfId="39" applyFont="1" applyFill="1" applyBorder="1" applyAlignment="1">
      <alignment horizontal="center" vertical="center" wrapText="1"/>
    </xf>
    <xf numFmtId="0" fontId="7" fillId="0" borderId="10" xfId="39" applyFont="1" applyFill="1" applyBorder="1" applyAlignment="1">
      <alignment horizontal="center" vertical="center" wrapText="1"/>
    </xf>
    <xf numFmtId="0" fontId="7" fillId="0" borderId="14" xfId="39" applyFont="1" applyFill="1" applyBorder="1" applyAlignment="1">
      <alignment horizontal="center" vertical="center" wrapText="1"/>
    </xf>
    <xf numFmtId="0" fontId="7" fillId="0" borderId="16" xfId="39" applyFont="1" applyFill="1" applyBorder="1" applyAlignment="1">
      <alignment horizontal="center" vertical="center" wrapText="1"/>
    </xf>
    <xf numFmtId="0" fontId="9" fillId="3" borderId="0" xfId="0" applyFont="1" applyFill="1" applyBorder="1" applyAlignment="1">
      <alignment horizontal="center" vertical="center" wrapText="1"/>
    </xf>
    <xf numFmtId="0" fontId="7" fillId="0" borderId="11" xfId="39" applyFont="1" applyFill="1" applyBorder="1" applyAlignment="1">
      <alignment horizontal="center" vertical="center" wrapText="1"/>
    </xf>
    <xf numFmtId="0" fontId="0" fillId="4" borderId="0" xfId="0" applyFill="1"/>
    <xf numFmtId="0" fontId="6" fillId="0" borderId="23" xfId="39" applyFont="1" applyFill="1" applyBorder="1" applyAlignment="1">
      <alignment horizontal="center" vertical="center"/>
    </xf>
    <xf numFmtId="0" fontId="0" fillId="0" borderId="0" xfId="0" applyFont="1" applyFill="1" applyBorder="1" applyAlignment="1">
      <alignment vertical="center" wrapText="1"/>
    </xf>
    <xf numFmtId="0" fontId="0" fillId="0" borderId="0" xfId="0" applyFont="1" applyFill="1" applyBorder="1" applyAlignment="1">
      <alignment horizontal="left" vertical="center" wrapText="1"/>
    </xf>
    <xf numFmtId="0" fontId="0" fillId="0" borderId="0" xfId="0" applyBorder="1"/>
    <xf numFmtId="0" fontId="12" fillId="0" borderId="0" xfId="0" applyFont="1" applyBorder="1"/>
    <xf numFmtId="0" fontId="7" fillId="0" borderId="0" xfId="39" applyFont="1" applyFill="1" applyBorder="1" applyAlignment="1">
      <alignment horizontal="left" vertical="center" wrapText="1"/>
    </xf>
    <xf numFmtId="0" fontId="7" fillId="0" borderId="8" xfId="39" applyFont="1" applyFill="1" applyBorder="1" applyAlignment="1">
      <alignment horizontal="left" vertical="center" wrapText="1"/>
    </xf>
    <xf numFmtId="0" fontId="7" fillId="0" borderId="0" xfId="39" applyFont="1" applyFill="1" applyAlignment="1">
      <alignment horizontal="left" vertical="center" wrapText="1"/>
    </xf>
    <xf numFmtId="0" fontId="7" fillId="0" borderId="9" xfId="39" applyFont="1" applyFill="1" applyBorder="1" applyAlignment="1">
      <alignment horizontal="left" vertical="center" wrapText="1"/>
    </xf>
    <xf numFmtId="0" fontId="7" fillId="0" borderId="7" xfId="39" applyFont="1" applyFill="1" applyBorder="1" applyAlignment="1">
      <alignment horizontal="left" vertical="center" wrapText="1"/>
    </xf>
    <xf numFmtId="0" fontId="5" fillId="0" borderId="7" xfId="39" applyFont="1" applyFill="1" applyBorder="1" applyAlignment="1">
      <alignment horizontal="center" vertical="center"/>
    </xf>
    <xf numFmtId="0" fontId="5" fillId="0" borderId="9" xfId="39" applyFont="1" applyFill="1" applyBorder="1" applyAlignment="1">
      <alignment horizontal="left" vertical="center" wrapText="1"/>
    </xf>
    <xf numFmtId="0" fontId="5" fillId="0" borderId="0" xfId="39" applyFont="1" applyFill="1" applyBorder="1" applyAlignment="1">
      <alignment horizontal="left" vertical="center" wrapText="1"/>
    </xf>
    <xf numFmtId="0" fontId="5" fillId="0" borderId="7" xfId="39" applyFont="1" applyFill="1" applyBorder="1" applyAlignment="1">
      <alignment horizontal="left" vertical="center" wrapText="1"/>
    </xf>
    <xf numFmtId="0" fontId="5" fillId="0" borderId="0" xfId="39" applyFont="1" applyFill="1" applyBorder="1" applyAlignment="1">
      <alignment horizontal="center" vertical="center"/>
    </xf>
    <xf numFmtId="0" fontId="5" fillId="0" borderId="9" xfId="39" applyFont="1" applyFill="1" applyBorder="1" applyAlignment="1">
      <alignment horizontal="center" vertical="center"/>
    </xf>
    <xf numFmtId="0" fontId="5" fillId="0" borderId="8" xfId="39" applyFont="1" applyFill="1" applyBorder="1" applyAlignment="1">
      <alignment horizontal="left" vertical="center" wrapText="1"/>
    </xf>
    <xf numFmtId="0" fontId="10" fillId="0" borderId="2" xfId="0" applyFont="1" applyFill="1" applyBorder="1" applyAlignment="1">
      <alignment horizontal="right"/>
    </xf>
    <xf numFmtId="0" fontId="10" fillId="0" borderId="22" xfId="0" applyFont="1" applyFill="1" applyBorder="1" applyAlignment="1">
      <alignment horizontal="right"/>
    </xf>
    <xf numFmtId="0" fontId="5" fillId="0" borderId="22" xfId="39" applyFont="1" applyFill="1" applyBorder="1" applyAlignment="1">
      <alignment horizontal="right"/>
    </xf>
    <xf numFmtId="0" fontId="5" fillId="0" borderId="0" xfId="39" applyFont="1" applyFill="1" applyAlignment="1">
      <alignment horizontal="right"/>
    </xf>
    <xf numFmtId="0" fontId="11" fillId="0" borderId="0" xfId="0" applyFont="1" applyFill="1" applyBorder="1" applyAlignment="1">
      <alignment horizontal="center"/>
    </xf>
    <xf numFmtId="0" fontId="13" fillId="0" borderId="0" xfId="0" applyFont="1" applyAlignment="1">
      <alignment horizontal="center"/>
    </xf>
    <xf numFmtId="0" fontId="7" fillId="0" borderId="15" xfId="39" applyFont="1" applyFill="1" applyBorder="1" applyAlignment="1">
      <alignment horizontal="center" vertical="center" wrapText="1"/>
    </xf>
    <xf numFmtId="0" fontId="12" fillId="0" borderId="0" xfId="0" applyFont="1"/>
    <xf numFmtId="0" fontId="0" fillId="0" borderId="0" xfId="0" applyFont="1"/>
    <xf numFmtId="0" fontId="15" fillId="0" borderId="0" xfId="0" applyFont="1"/>
    <xf numFmtId="0" fontId="8" fillId="3"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0" borderId="0" xfId="0" applyFont="1" applyFill="1" applyBorder="1" applyAlignment="1">
      <alignment vertical="center" wrapText="1"/>
    </xf>
    <xf numFmtId="0" fontId="0" fillId="0" borderId="0" xfId="0" applyFont="1" applyFill="1" applyBorder="1" applyAlignment="1">
      <alignment horizontal="left" vertical="center" wrapText="1"/>
    </xf>
    <xf numFmtId="0" fontId="18" fillId="0" borderId="0" xfId="0" applyFont="1" applyFill="1" applyBorder="1" applyAlignment="1">
      <alignment horizontal="center" vertical="center" wrapText="1"/>
    </xf>
    <xf numFmtId="0" fontId="19" fillId="0" borderId="0" xfId="0" applyFont="1" applyAlignment="1">
      <alignment horizontal="center" vertical="center" wrapText="1"/>
    </xf>
    <xf numFmtId="0" fontId="7" fillId="0" borderId="0" xfId="39" quotePrefix="1" applyFont="1" applyFill="1" applyBorder="1" applyAlignment="1">
      <alignment horizontal="center" vertical="center"/>
    </xf>
    <xf numFmtId="0" fontId="10" fillId="0" borderId="7" xfId="0" applyFont="1" applyFill="1" applyBorder="1" applyAlignment="1">
      <alignment horizontal="left"/>
    </xf>
    <xf numFmtId="0" fontId="10" fillId="0" borderId="17"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0" fillId="2" borderId="0" xfId="0" applyFill="1" applyBorder="1" applyAlignment="1">
      <alignment horizontal="center"/>
    </xf>
    <xf numFmtId="0" fontId="18" fillId="0" borderId="0" xfId="0" applyFont="1" applyFill="1" applyBorder="1" applyAlignment="1">
      <alignment horizontal="center" vertical="center" wrapText="1"/>
    </xf>
    <xf numFmtId="0" fontId="7" fillId="0" borderId="19" xfId="39" applyFont="1" applyFill="1" applyBorder="1" applyAlignment="1">
      <alignment horizontal="left" vertical="center" wrapText="1"/>
    </xf>
    <xf numFmtId="0" fontId="5" fillId="0" borderId="9" xfId="0" applyFont="1" applyFill="1" applyBorder="1" applyAlignment="1">
      <alignment horizontal="left" vertical="center" wrapText="1"/>
    </xf>
    <xf numFmtId="0" fontId="7" fillId="0" borderId="20" xfId="39" applyFont="1" applyFill="1" applyBorder="1" applyAlignment="1">
      <alignment horizontal="center" vertical="center" wrapText="1"/>
    </xf>
    <xf numFmtId="0" fontId="7" fillId="0" borderId="0" xfId="0" applyFont="1" applyFill="1" applyBorder="1" applyAlignment="1">
      <alignment horizontal="center" vertical="center" wrapText="1"/>
    </xf>
    <xf numFmtId="0" fontId="0" fillId="0" borderId="21" xfId="0" applyFont="1" applyFill="1" applyBorder="1" applyAlignment="1">
      <alignment vertical="center" wrapText="1"/>
    </xf>
    <xf numFmtId="0" fontId="0" fillId="0" borderId="21" xfId="0" applyFont="1" applyFill="1" applyBorder="1" applyAlignment="1">
      <alignment horizontal="left" vertical="center" wrapText="1"/>
    </xf>
    <xf numFmtId="0" fontId="0" fillId="0" borderId="0" xfId="0" applyFill="1" applyAlignment="1">
      <alignment horizontal="center"/>
    </xf>
    <xf numFmtId="0" fontId="0" fillId="4" borderId="0" xfId="0" applyFill="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17" fillId="0" borderId="6" xfId="0" applyFont="1" applyFill="1" applyBorder="1" applyAlignment="1">
      <alignment horizontal="center" vertical="center" wrapText="1"/>
    </xf>
    <xf numFmtId="0" fontId="16" fillId="0" borderId="5" xfId="0" applyFont="1" applyFill="1" applyBorder="1" applyAlignment="1">
      <alignment vertical="center" wrapText="1"/>
    </xf>
    <xf numFmtId="0" fontId="19" fillId="0" borderId="21" xfId="0" applyFont="1" applyBorder="1" applyAlignment="1">
      <alignment horizontal="center" vertical="center" wrapText="1"/>
    </xf>
    <xf numFmtId="0" fontId="16" fillId="0" borderId="5" xfId="0" applyFont="1" applyFill="1" applyBorder="1" applyAlignment="1">
      <alignment horizontal="center" vertical="center" wrapText="1"/>
    </xf>
    <xf numFmtId="0" fontId="19"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0" fillId="3" borderId="0" xfId="0" applyFill="1" applyAlignment="1">
      <alignment horizontal="center"/>
    </xf>
    <xf numFmtId="0" fontId="0" fillId="3" borderId="0" xfId="0" applyFill="1" applyBorder="1" applyAlignment="1">
      <alignment horizontal="center"/>
    </xf>
    <xf numFmtId="0" fontId="8" fillId="3" borderId="0" xfId="0" applyFont="1" applyFill="1" applyBorder="1" applyAlignment="1">
      <alignment horizontal="center" vertical="center" wrapText="1"/>
    </xf>
    <xf numFmtId="0" fontId="7" fillId="0" borderId="0" xfId="39" applyFont="1" applyAlignment="1">
      <alignment horizontal="center" vertical="center"/>
    </xf>
    <xf numFmtId="0" fontId="7" fillId="0" borderId="0" xfId="39" applyFont="1" applyAlignment="1">
      <alignment horizontal="center" vertical="center" wrapText="1"/>
    </xf>
    <xf numFmtId="0" fontId="7" fillId="0" borderId="0" xfId="39" applyFont="1" applyAlignment="1">
      <alignment horizontal="left" vertical="center" wrapText="1"/>
    </xf>
    <xf numFmtId="0" fontId="7" fillId="0" borderId="7" xfId="39" applyFont="1" applyBorder="1" applyAlignment="1">
      <alignment horizontal="center" vertical="center"/>
    </xf>
    <xf numFmtId="0" fontId="7" fillId="0" borderId="8" xfId="39" applyFont="1" applyFill="1" applyBorder="1" applyAlignment="1">
      <alignment horizontal="center" vertical="center"/>
    </xf>
    <xf numFmtId="0" fontId="7" fillId="0" borderId="9" xfId="39" applyFont="1" applyBorder="1" applyAlignment="1">
      <alignment horizontal="center" vertical="center" wrapText="1"/>
    </xf>
    <xf numFmtId="0" fontId="7" fillId="0" borderId="8" xfId="39" applyFont="1" applyBorder="1" applyAlignment="1">
      <alignment horizontal="left" vertical="center" wrapText="1"/>
    </xf>
    <xf numFmtId="0" fontId="7" fillId="0" borderId="10" xfId="39" applyFont="1" applyBorder="1" applyAlignment="1">
      <alignment horizontal="center" vertical="center" wrapText="1"/>
    </xf>
    <xf numFmtId="0" fontId="7" fillId="0" borderId="15" xfId="39" applyFont="1" applyBorder="1" applyAlignment="1">
      <alignment horizontal="center" vertical="center" wrapText="1"/>
    </xf>
    <xf numFmtId="0" fontId="1" fillId="0" borderId="8" xfId="0" applyFont="1" applyBorder="1" applyAlignment="1">
      <alignment vertical="center"/>
    </xf>
  </cellXfs>
  <cellStyles count="4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Normal" xfId="0" builtinId="0"/>
    <cellStyle name="Normal 2" xfId="39" xr:uid="{6576DE36-9885-A340-9D9A-9F2AD0EBFF48}"/>
  </cellStyles>
  <dxfs count="349">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rgb="FF957CB0"/>
          </stop>
          <stop position="1">
            <color theme="7" tint="0.59999389629810485"/>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strike val="0"/>
      </font>
      <fill>
        <gradientFill degree="90">
          <stop position="0">
            <color rgb="FF71A1DC"/>
          </stop>
          <stop position="1">
            <color theme="3" tint="0.80001220740379042"/>
          </stop>
        </gradientFill>
      </fill>
    </dxf>
    <dxf>
      <fill>
        <gradientFill degree="90">
          <stop position="0">
            <color theme="5" tint="0.40000610370189521"/>
          </stop>
          <stop position="1">
            <color theme="5" tint="0.80001220740379042"/>
          </stop>
        </gradientFill>
      </fill>
    </dxf>
    <dxf>
      <fill>
        <gradientFill degree="90">
          <stop position="0">
            <color rgb="FFFDDD83"/>
          </stop>
          <stop position="1">
            <color rgb="FFFFFEC6"/>
          </stop>
        </gradientFill>
      </fill>
    </dxf>
    <dxf>
      <fill>
        <gradientFill degree="90">
          <stop position="0">
            <color theme="0" tint="-0.25098422193060094"/>
          </stop>
          <stop position="1">
            <color theme="0" tint="-5.0965910824915313E-2"/>
          </stop>
        </gradientFill>
      </fill>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0" indent="0" justifyLastLine="0" shrinkToFit="0" readingOrder="0"/>
      <border diagonalUp="0" diagonalDown="0" outline="0">
        <left style="thin">
          <color theme="0"/>
        </left>
        <right/>
        <top style="thin">
          <color theme="0"/>
        </top>
        <bottom style="thin">
          <color theme="0"/>
        </bottom>
      </border>
    </dxf>
    <dxf>
      <border outline="0">
        <top style="thin">
          <color rgb="FFCCCCCC"/>
        </top>
      </border>
    </dxf>
    <dxf>
      <font>
        <strike val="0"/>
        <outline val="0"/>
        <shadow val="0"/>
        <u val="none"/>
        <vertAlign val="baseline"/>
        <sz val="10"/>
        <name val="Arial"/>
        <family val="2"/>
        <scheme val="none"/>
      </font>
      <fill>
        <patternFill patternType="none">
          <fgColor indexed="64"/>
          <bgColor auto="1"/>
        </patternFill>
      </fill>
      <alignment horizontal="center" vertical="center" textRotation="0" indent="0" justifyLastLine="0" shrinkToFit="0" readingOrder="0"/>
    </dxf>
    <dxf>
      <border outline="0">
        <bottom style="thin">
          <color rgb="FFCCCCCC"/>
        </bottom>
      </border>
    </dxf>
    <dxf>
      <fill>
        <patternFill patternType="none">
          <fgColor indexed="64"/>
          <bgColor auto="1"/>
        </patternFill>
      </fill>
    </dxf>
  </dxfs>
  <tableStyles count="0" defaultTableStyle="TableStyleMedium9" defaultPivotStyle="PivotStyleMedium4"/>
  <colors>
    <mruColors>
      <color rgb="FF71A1DC"/>
      <color rgb="FFBCF0FF"/>
      <color rgb="FFFFFEC6"/>
      <color rgb="FFFDDD83"/>
      <color rgb="FFFDE49D"/>
      <color rgb="FFFCD770"/>
      <color rgb="FFBCF0F1"/>
      <color rgb="FFBCDAF1"/>
      <color rgb="FF95A3B5"/>
      <color rgb="FF95A3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8" Type="http://schemas.openxmlformats.org/officeDocument/2006/relationships/image" Target="../media/image36.emf"/><Relationship Id="rId13" Type="http://schemas.openxmlformats.org/officeDocument/2006/relationships/image" Target="../media/image41.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6" Type="http://schemas.openxmlformats.org/officeDocument/2006/relationships/image" Target="../media/image44.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5" Type="http://schemas.openxmlformats.org/officeDocument/2006/relationships/image" Target="../media/image4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 Id="rId14" Type="http://schemas.openxmlformats.org/officeDocument/2006/relationships/image" Target="../media/image42.emf"/></Relationships>
</file>

<file path=xl/drawings/_rels/drawing3.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5" Type="http://schemas.openxmlformats.org/officeDocument/2006/relationships/image" Target="../media/image66.png"/><Relationship Id="rId4" Type="http://schemas.openxmlformats.org/officeDocument/2006/relationships/image" Target="../media/image6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27.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 Id="rId14"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52.emf"/><Relationship Id="rId13" Type="http://schemas.openxmlformats.org/officeDocument/2006/relationships/image" Target="../media/image57.emf"/><Relationship Id="rId3" Type="http://schemas.openxmlformats.org/officeDocument/2006/relationships/image" Target="../media/image47.emf"/><Relationship Id="rId7" Type="http://schemas.openxmlformats.org/officeDocument/2006/relationships/image" Target="../media/image51.emf"/><Relationship Id="rId12" Type="http://schemas.openxmlformats.org/officeDocument/2006/relationships/image" Target="../media/image56.emf"/><Relationship Id="rId2" Type="http://schemas.openxmlformats.org/officeDocument/2006/relationships/image" Target="../media/image46.emf"/><Relationship Id="rId16" Type="http://schemas.openxmlformats.org/officeDocument/2006/relationships/image" Target="../media/image60.emf"/><Relationship Id="rId1" Type="http://schemas.openxmlformats.org/officeDocument/2006/relationships/image" Target="../media/image45.emf"/><Relationship Id="rId6" Type="http://schemas.openxmlformats.org/officeDocument/2006/relationships/image" Target="../media/image50.emf"/><Relationship Id="rId11" Type="http://schemas.openxmlformats.org/officeDocument/2006/relationships/image" Target="../media/image55.emf"/><Relationship Id="rId5" Type="http://schemas.openxmlformats.org/officeDocument/2006/relationships/image" Target="../media/image49.emf"/><Relationship Id="rId15" Type="http://schemas.openxmlformats.org/officeDocument/2006/relationships/image" Target="../media/image5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 Id="rId14" Type="http://schemas.openxmlformats.org/officeDocument/2006/relationships/image" Target="../media/image5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45982</xdr:colOff>
          <xdr:row>2</xdr:row>
          <xdr:rowOff>0</xdr:rowOff>
        </xdr:from>
        <xdr:to>
          <xdr:col>3</xdr:col>
          <xdr:colOff>131297</xdr:colOff>
          <xdr:row>3</xdr:row>
          <xdr:rowOff>0</xdr:rowOff>
        </xdr:to>
        <xdr:pic>
          <xdr:nvPicPr>
            <xdr:cNvPr id="22" name="Picture 1">
              <a:extLst>
                <a:ext uri="{FF2B5EF4-FFF2-40B4-BE49-F238E27FC236}">
                  <a16:creationId xmlns:a16="http://schemas.microsoft.com/office/drawing/2014/main" id="{E1DC19A6-CF50-49B7-A266-BEFF93C92BEC}"/>
                </a:ext>
              </a:extLst>
            </xdr:cNvPr>
            <xdr:cNvPicPr>
              <a:picLocks noChangeAspect="1"/>
              <a:extLst>
                <a:ext uri="{84589F7E-364E-4C9E-8A38-B11213B215E9}">
                  <a14:cameraTool cellRange="SuitLookup1" spid="_x0000_s118481"/>
                </a:ext>
              </a:extLst>
            </xdr:cNvPicPr>
          </xdr:nvPicPr>
          <xdr:blipFill>
            <a:blip xmlns:r="http://schemas.openxmlformats.org/officeDocument/2006/relationships" r:embed="rId1"/>
            <a:stretch>
              <a:fillRect/>
            </a:stretch>
          </xdr:blipFill>
          <xdr:spPr>
            <a:xfrm>
              <a:off x="45982" y="124810"/>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2</xdr:row>
          <xdr:rowOff>0</xdr:rowOff>
        </xdr:from>
        <xdr:to>
          <xdr:col>8</xdr:col>
          <xdr:colOff>131298</xdr:colOff>
          <xdr:row>3</xdr:row>
          <xdr:rowOff>0</xdr:rowOff>
        </xdr:to>
        <xdr:pic>
          <xdr:nvPicPr>
            <xdr:cNvPr id="23" name="Picture 2">
              <a:extLst>
                <a:ext uri="{FF2B5EF4-FFF2-40B4-BE49-F238E27FC236}">
                  <a16:creationId xmlns:a16="http://schemas.microsoft.com/office/drawing/2014/main" id="{BEA7D93E-97DD-43E2-AC25-83DD5B4094AF}"/>
                </a:ext>
              </a:extLst>
            </xdr:cNvPr>
            <xdr:cNvPicPr>
              <a:picLocks noChangeAspect="1"/>
              <a:extLst>
                <a:ext uri="{84589F7E-364E-4C9E-8A38-B11213B215E9}">
                  <a14:cameraTool cellRange="SuitLookup2" spid="_x0000_s118482"/>
                </a:ext>
              </a:extLst>
            </xdr:cNvPicPr>
          </xdr:nvPicPr>
          <xdr:blipFill>
            <a:blip xmlns:r="http://schemas.openxmlformats.org/officeDocument/2006/relationships" r:embed="rId2"/>
            <a:stretch>
              <a:fillRect/>
            </a:stretch>
          </xdr:blipFill>
          <xdr:spPr>
            <a:xfrm>
              <a:off x="3481552" y="124810"/>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7</xdr:row>
          <xdr:rowOff>0</xdr:rowOff>
        </xdr:from>
        <xdr:to>
          <xdr:col>3</xdr:col>
          <xdr:colOff>131298</xdr:colOff>
          <xdr:row>8</xdr:row>
          <xdr:rowOff>0</xdr:rowOff>
        </xdr:to>
        <xdr:pic>
          <xdr:nvPicPr>
            <xdr:cNvPr id="25" name="Picture 3">
              <a:extLst>
                <a:ext uri="{FF2B5EF4-FFF2-40B4-BE49-F238E27FC236}">
                  <a16:creationId xmlns:a16="http://schemas.microsoft.com/office/drawing/2014/main" id="{D8253D09-BF85-453B-B5DC-B1223759BF1F}"/>
                </a:ext>
              </a:extLst>
            </xdr:cNvPr>
            <xdr:cNvPicPr>
              <a:picLocks noChangeAspect="1"/>
              <a:extLst>
                <a:ext uri="{84589F7E-364E-4C9E-8A38-B11213B215E9}">
                  <a14:cameraTool cellRange="SuitLookup3" spid="_x0000_s118483"/>
                </a:ext>
              </a:extLst>
            </xdr:cNvPicPr>
          </xdr:nvPicPr>
          <xdr:blipFill>
            <a:blip xmlns:r="http://schemas.openxmlformats.org/officeDocument/2006/relationships" r:embed="rId2"/>
            <a:stretch>
              <a:fillRect/>
            </a:stretch>
          </xdr:blipFill>
          <xdr:spPr>
            <a:xfrm>
              <a:off x="45983" y="2450224"/>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19706</xdr:colOff>
          <xdr:row>7</xdr:row>
          <xdr:rowOff>0</xdr:rowOff>
        </xdr:from>
        <xdr:to>
          <xdr:col>8</xdr:col>
          <xdr:colOff>137866</xdr:colOff>
          <xdr:row>8</xdr:row>
          <xdr:rowOff>0</xdr:rowOff>
        </xdr:to>
        <xdr:pic>
          <xdr:nvPicPr>
            <xdr:cNvPr id="33" name="Picture 4">
              <a:extLst>
                <a:ext uri="{FF2B5EF4-FFF2-40B4-BE49-F238E27FC236}">
                  <a16:creationId xmlns:a16="http://schemas.microsoft.com/office/drawing/2014/main" id="{F7329649-58DB-4064-B605-1397DADDFA03}"/>
                </a:ext>
              </a:extLst>
            </xdr:cNvPr>
            <xdr:cNvPicPr>
              <a:picLocks noChangeAspect="1"/>
              <a:extLst>
                <a:ext uri="{84589F7E-364E-4C9E-8A38-B11213B215E9}">
                  <a14:cameraTool cellRange="SuitLookup4" spid="_x0000_s118484"/>
                </a:ext>
              </a:extLst>
            </xdr:cNvPicPr>
          </xdr:nvPicPr>
          <xdr:blipFill>
            <a:blip xmlns:r="http://schemas.openxmlformats.org/officeDocument/2006/relationships" r:embed="rId2"/>
            <a:stretch>
              <a:fillRect/>
            </a:stretch>
          </xdr:blipFill>
          <xdr:spPr>
            <a:xfrm>
              <a:off x="3488120" y="2450224"/>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12</xdr:row>
          <xdr:rowOff>0</xdr:rowOff>
        </xdr:from>
        <xdr:to>
          <xdr:col>3</xdr:col>
          <xdr:colOff>131298</xdr:colOff>
          <xdr:row>13</xdr:row>
          <xdr:rowOff>0</xdr:rowOff>
        </xdr:to>
        <xdr:pic>
          <xdr:nvPicPr>
            <xdr:cNvPr id="34" name="Picture 5">
              <a:extLst>
                <a:ext uri="{FF2B5EF4-FFF2-40B4-BE49-F238E27FC236}">
                  <a16:creationId xmlns:a16="http://schemas.microsoft.com/office/drawing/2014/main" id="{BAAB4AAD-8CA6-4B46-B2E4-FED70520E7ED}"/>
                </a:ext>
              </a:extLst>
            </xdr:cNvPr>
            <xdr:cNvPicPr>
              <a:picLocks noChangeAspect="1"/>
              <a:extLst>
                <a:ext uri="{84589F7E-364E-4C9E-8A38-B11213B215E9}">
                  <a14:cameraTool cellRange="SuitLookup5" spid="_x0000_s118485"/>
                </a:ext>
              </a:extLst>
            </xdr:cNvPicPr>
          </xdr:nvPicPr>
          <xdr:blipFill>
            <a:blip xmlns:r="http://schemas.openxmlformats.org/officeDocument/2006/relationships" r:embed="rId3"/>
            <a:stretch>
              <a:fillRect/>
            </a:stretch>
          </xdr:blipFill>
          <xdr:spPr>
            <a:xfrm>
              <a:off x="45983" y="4775638"/>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12</xdr:row>
          <xdr:rowOff>0</xdr:rowOff>
        </xdr:from>
        <xdr:to>
          <xdr:col>8</xdr:col>
          <xdr:colOff>131298</xdr:colOff>
          <xdr:row>13</xdr:row>
          <xdr:rowOff>0</xdr:rowOff>
        </xdr:to>
        <xdr:pic>
          <xdr:nvPicPr>
            <xdr:cNvPr id="35" name="Picture 6">
              <a:extLst>
                <a:ext uri="{FF2B5EF4-FFF2-40B4-BE49-F238E27FC236}">
                  <a16:creationId xmlns:a16="http://schemas.microsoft.com/office/drawing/2014/main" id="{25266C6C-331F-481E-9F25-1E08D4004724}"/>
                </a:ext>
              </a:extLst>
            </xdr:cNvPr>
            <xdr:cNvPicPr>
              <a:picLocks noChangeAspect="1"/>
              <a:extLst>
                <a:ext uri="{84589F7E-364E-4C9E-8A38-B11213B215E9}">
                  <a14:cameraTool cellRange="SuitLookup6" spid="_x0000_s118486"/>
                </a:ext>
              </a:extLst>
            </xdr:cNvPicPr>
          </xdr:nvPicPr>
          <xdr:blipFill>
            <a:blip xmlns:r="http://schemas.openxmlformats.org/officeDocument/2006/relationships" r:embed="rId4"/>
            <a:stretch>
              <a:fillRect/>
            </a:stretch>
          </xdr:blipFill>
          <xdr:spPr>
            <a:xfrm>
              <a:off x="3481552" y="4775638"/>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17</xdr:row>
          <xdr:rowOff>0</xdr:rowOff>
        </xdr:from>
        <xdr:to>
          <xdr:col>3</xdr:col>
          <xdr:colOff>131298</xdr:colOff>
          <xdr:row>18</xdr:row>
          <xdr:rowOff>0</xdr:rowOff>
        </xdr:to>
        <xdr:pic>
          <xdr:nvPicPr>
            <xdr:cNvPr id="36" name="Picture 7">
              <a:extLst>
                <a:ext uri="{FF2B5EF4-FFF2-40B4-BE49-F238E27FC236}">
                  <a16:creationId xmlns:a16="http://schemas.microsoft.com/office/drawing/2014/main" id="{45AFAB16-671A-4C37-B96E-9707B843FC9B}"/>
                </a:ext>
              </a:extLst>
            </xdr:cNvPr>
            <xdr:cNvPicPr>
              <a:picLocks noChangeAspect="1"/>
              <a:extLst>
                <a:ext uri="{84589F7E-364E-4C9E-8A38-B11213B215E9}">
                  <a14:cameraTool cellRange="SuitLookup7" spid="_x0000_s118487"/>
                </a:ext>
              </a:extLst>
            </xdr:cNvPicPr>
          </xdr:nvPicPr>
          <xdr:blipFill>
            <a:blip xmlns:r="http://schemas.openxmlformats.org/officeDocument/2006/relationships" r:embed="rId5"/>
            <a:stretch>
              <a:fillRect/>
            </a:stretch>
          </xdr:blipFill>
          <xdr:spPr>
            <a:xfrm>
              <a:off x="45983" y="7101052"/>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17</xdr:row>
          <xdr:rowOff>0</xdr:rowOff>
        </xdr:from>
        <xdr:to>
          <xdr:col>8</xdr:col>
          <xdr:colOff>131298</xdr:colOff>
          <xdr:row>18</xdr:row>
          <xdr:rowOff>0</xdr:rowOff>
        </xdr:to>
        <xdr:pic>
          <xdr:nvPicPr>
            <xdr:cNvPr id="38" name="Picture 8">
              <a:extLst>
                <a:ext uri="{FF2B5EF4-FFF2-40B4-BE49-F238E27FC236}">
                  <a16:creationId xmlns:a16="http://schemas.microsoft.com/office/drawing/2014/main" id="{BCED9CFF-8DB2-4FDB-AF8D-87D7F364244A}"/>
                </a:ext>
              </a:extLst>
            </xdr:cNvPr>
            <xdr:cNvPicPr>
              <a:picLocks noChangeAspect="1"/>
              <a:extLst>
                <a:ext uri="{84589F7E-364E-4C9E-8A38-B11213B215E9}">
                  <a14:cameraTool cellRange="SuitLookup8" spid="_x0000_s118488"/>
                </a:ext>
              </a:extLst>
            </xdr:cNvPicPr>
          </xdr:nvPicPr>
          <xdr:blipFill>
            <a:blip xmlns:r="http://schemas.openxmlformats.org/officeDocument/2006/relationships" r:embed="rId5"/>
            <a:stretch>
              <a:fillRect/>
            </a:stretch>
          </xdr:blipFill>
          <xdr:spPr>
            <a:xfrm>
              <a:off x="3481552" y="7101052"/>
              <a:ext cx="781625"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45982</xdr:colOff>
          <xdr:row>2</xdr:row>
          <xdr:rowOff>0</xdr:rowOff>
        </xdr:from>
        <xdr:to>
          <xdr:col>15</xdr:col>
          <xdr:colOff>131297</xdr:colOff>
          <xdr:row>3</xdr:row>
          <xdr:rowOff>0</xdr:rowOff>
        </xdr:to>
        <xdr:pic>
          <xdr:nvPicPr>
            <xdr:cNvPr id="42" name="Picture 9">
              <a:extLst>
                <a:ext uri="{FF2B5EF4-FFF2-40B4-BE49-F238E27FC236}">
                  <a16:creationId xmlns:a16="http://schemas.microsoft.com/office/drawing/2014/main" id="{8F3C4B97-4279-4E18-8FF1-B61D717CE33B}"/>
                </a:ext>
              </a:extLst>
            </xdr:cNvPr>
            <xdr:cNvPicPr>
              <a:picLocks noChangeAspect="1"/>
              <a:extLst>
                <a:ext uri="{84589F7E-364E-4C9E-8A38-B11213B215E9}">
                  <a14:cameraTool cellRange="SuitLookup9" spid="_x0000_s118489"/>
                </a:ext>
              </a:extLst>
            </xdr:cNvPicPr>
          </xdr:nvPicPr>
          <xdr:blipFill>
            <a:blip xmlns:r="http://schemas.openxmlformats.org/officeDocument/2006/relationships" r:embed="rId6"/>
            <a:stretch>
              <a:fillRect/>
            </a:stretch>
          </xdr:blipFill>
          <xdr:spPr>
            <a:xfrm>
              <a:off x="45982"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2</xdr:row>
          <xdr:rowOff>0</xdr:rowOff>
        </xdr:from>
        <xdr:to>
          <xdr:col>20</xdr:col>
          <xdr:colOff>131298</xdr:colOff>
          <xdr:row>3</xdr:row>
          <xdr:rowOff>0</xdr:rowOff>
        </xdr:to>
        <xdr:pic>
          <xdr:nvPicPr>
            <xdr:cNvPr id="43" name="Picture 10">
              <a:extLst>
                <a:ext uri="{FF2B5EF4-FFF2-40B4-BE49-F238E27FC236}">
                  <a16:creationId xmlns:a16="http://schemas.microsoft.com/office/drawing/2014/main" id="{C92E76CE-5FC2-4666-B81E-8B2C5ADCD57E}"/>
                </a:ext>
              </a:extLst>
            </xdr:cNvPr>
            <xdr:cNvPicPr>
              <a:picLocks noChangeAspect="1"/>
              <a:extLst>
                <a:ext uri="{84589F7E-364E-4C9E-8A38-B11213B215E9}">
                  <a14:cameraTool cellRange="SuitLookup10" spid="_x0000_s118490"/>
                </a:ext>
              </a:extLst>
            </xdr:cNvPicPr>
          </xdr:nvPicPr>
          <xdr:blipFill>
            <a:blip xmlns:r="http://schemas.openxmlformats.org/officeDocument/2006/relationships" r:embed="rId5"/>
            <a:stretch>
              <a:fillRect/>
            </a:stretch>
          </xdr:blipFill>
          <xdr:spPr>
            <a:xfrm>
              <a:off x="3480238" y="125186"/>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7</xdr:row>
          <xdr:rowOff>0</xdr:rowOff>
        </xdr:from>
        <xdr:to>
          <xdr:col>15</xdr:col>
          <xdr:colOff>131298</xdr:colOff>
          <xdr:row>8</xdr:row>
          <xdr:rowOff>0</xdr:rowOff>
        </xdr:to>
        <xdr:pic>
          <xdr:nvPicPr>
            <xdr:cNvPr id="44" name="Picture 11">
              <a:extLst>
                <a:ext uri="{FF2B5EF4-FFF2-40B4-BE49-F238E27FC236}">
                  <a16:creationId xmlns:a16="http://schemas.microsoft.com/office/drawing/2014/main" id="{CF115DE3-5050-4C9C-A426-E563A9B9E673}"/>
                </a:ext>
              </a:extLst>
            </xdr:cNvPr>
            <xdr:cNvPicPr>
              <a:picLocks noChangeAspect="1"/>
              <a:extLst>
                <a:ext uri="{84589F7E-364E-4C9E-8A38-B11213B215E9}">
                  <a14:cameraTool cellRange="SuitLookup11" spid="_x0000_s118491"/>
                </a:ext>
              </a:extLst>
            </xdr:cNvPicPr>
          </xdr:nvPicPr>
          <xdr:blipFill>
            <a:blip xmlns:r="http://schemas.openxmlformats.org/officeDocument/2006/relationships" r:embed="rId5"/>
            <a:stretch>
              <a:fillRect/>
            </a:stretch>
          </xdr:blipFill>
          <xdr:spPr>
            <a:xfrm>
              <a:off x="45983"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19706</xdr:colOff>
          <xdr:row>7</xdr:row>
          <xdr:rowOff>0</xdr:rowOff>
        </xdr:from>
        <xdr:to>
          <xdr:col>20</xdr:col>
          <xdr:colOff>137866</xdr:colOff>
          <xdr:row>8</xdr:row>
          <xdr:rowOff>0</xdr:rowOff>
        </xdr:to>
        <xdr:pic>
          <xdr:nvPicPr>
            <xdr:cNvPr id="52" name="Picture 12">
              <a:extLst>
                <a:ext uri="{FF2B5EF4-FFF2-40B4-BE49-F238E27FC236}">
                  <a16:creationId xmlns:a16="http://schemas.microsoft.com/office/drawing/2014/main" id="{91F65F8D-37ED-42DC-A052-454E4D158104}"/>
                </a:ext>
              </a:extLst>
            </xdr:cNvPr>
            <xdr:cNvPicPr>
              <a:picLocks noChangeAspect="1"/>
              <a:extLst>
                <a:ext uri="{84589F7E-364E-4C9E-8A38-B11213B215E9}">
                  <a14:cameraTool cellRange="SuitLookup12" spid="_x0000_s118492"/>
                </a:ext>
              </a:extLst>
            </xdr:cNvPicPr>
          </xdr:nvPicPr>
          <xdr:blipFill>
            <a:blip xmlns:r="http://schemas.openxmlformats.org/officeDocument/2006/relationships" r:embed="rId5"/>
            <a:stretch>
              <a:fillRect/>
            </a:stretch>
          </xdr:blipFill>
          <xdr:spPr>
            <a:xfrm>
              <a:off x="3486806" y="2454729"/>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12</xdr:row>
          <xdr:rowOff>0</xdr:rowOff>
        </xdr:from>
        <xdr:to>
          <xdr:col>15</xdr:col>
          <xdr:colOff>131298</xdr:colOff>
          <xdr:row>13</xdr:row>
          <xdr:rowOff>0</xdr:rowOff>
        </xdr:to>
        <xdr:pic>
          <xdr:nvPicPr>
            <xdr:cNvPr id="53" name="Picture 13">
              <a:extLst>
                <a:ext uri="{FF2B5EF4-FFF2-40B4-BE49-F238E27FC236}">
                  <a16:creationId xmlns:a16="http://schemas.microsoft.com/office/drawing/2014/main" id="{43F4BC34-E6FC-4B12-BDCF-6ED66003DA47}"/>
                </a:ext>
              </a:extLst>
            </xdr:cNvPr>
            <xdr:cNvPicPr>
              <a:picLocks noChangeAspect="1"/>
              <a:extLst>
                <a:ext uri="{84589F7E-364E-4C9E-8A38-B11213B215E9}">
                  <a14:cameraTool cellRange="SuitLookup13" spid="_x0000_s118493"/>
                </a:ext>
              </a:extLst>
            </xdr:cNvPicPr>
          </xdr:nvPicPr>
          <xdr:blipFill>
            <a:blip xmlns:r="http://schemas.openxmlformats.org/officeDocument/2006/relationships" r:embed="rId5"/>
            <a:stretch>
              <a:fillRect/>
            </a:stretch>
          </xdr:blipFill>
          <xdr:spPr>
            <a:xfrm>
              <a:off x="45983"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12</xdr:row>
          <xdr:rowOff>0</xdr:rowOff>
        </xdr:from>
        <xdr:to>
          <xdr:col>20</xdr:col>
          <xdr:colOff>131298</xdr:colOff>
          <xdr:row>13</xdr:row>
          <xdr:rowOff>0</xdr:rowOff>
        </xdr:to>
        <xdr:pic>
          <xdr:nvPicPr>
            <xdr:cNvPr id="54" name="Picture 14">
              <a:extLst>
                <a:ext uri="{FF2B5EF4-FFF2-40B4-BE49-F238E27FC236}">
                  <a16:creationId xmlns:a16="http://schemas.microsoft.com/office/drawing/2014/main" id="{095AA1FB-D7FD-4C75-96AD-8DC3D17C7D1E}"/>
                </a:ext>
              </a:extLst>
            </xdr:cNvPr>
            <xdr:cNvPicPr>
              <a:picLocks noChangeAspect="1"/>
              <a:extLst>
                <a:ext uri="{84589F7E-364E-4C9E-8A38-B11213B215E9}">
                  <a14:cameraTool cellRange="SuitLookup14" spid="_x0000_s118494"/>
                </a:ext>
              </a:extLst>
            </xdr:cNvPicPr>
          </xdr:nvPicPr>
          <xdr:blipFill>
            <a:blip xmlns:r="http://schemas.openxmlformats.org/officeDocument/2006/relationships" r:embed="rId5"/>
            <a:stretch>
              <a:fillRect/>
            </a:stretch>
          </xdr:blipFill>
          <xdr:spPr>
            <a:xfrm>
              <a:off x="3480238" y="4784271"/>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17</xdr:row>
          <xdr:rowOff>0</xdr:rowOff>
        </xdr:from>
        <xdr:to>
          <xdr:col>15</xdr:col>
          <xdr:colOff>131298</xdr:colOff>
          <xdr:row>18</xdr:row>
          <xdr:rowOff>0</xdr:rowOff>
        </xdr:to>
        <xdr:pic>
          <xdr:nvPicPr>
            <xdr:cNvPr id="55" name="Picture 15">
              <a:extLst>
                <a:ext uri="{FF2B5EF4-FFF2-40B4-BE49-F238E27FC236}">
                  <a16:creationId xmlns:a16="http://schemas.microsoft.com/office/drawing/2014/main" id="{A07FB528-0EB7-4727-AFDE-DBAC8A2BB717}"/>
                </a:ext>
              </a:extLst>
            </xdr:cNvPr>
            <xdr:cNvPicPr>
              <a:picLocks noChangeAspect="1"/>
              <a:extLst>
                <a:ext uri="{84589F7E-364E-4C9E-8A38-B11213B215E9}">
                  <a14:cameraTool cellRange="SuitLookup15" spid="_x0000_s118495"/>
                </a:ext>
              </a:extLst>
            </xdr:cNvPicPr>
          </xdr:nvPicPr>
          <xdr:blipFill>
            <a:blip xmlns:r="http://schemas.openxmlformats.org/officeDocument/2006/relationships" r:embed="rId5"/>
            <a:stretch>
              <a:fillRect/>
            </a:stretch>
          </xdr:blipFill>
          <xdr:spPr>
            <a:xfrm>
              <a:off x="45983"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17</xdr:row>
          <xdr:rowOff>0</xdr:rowOff>
        </xdr:from>
        <xdr:to>
          <xdr:col>20</xdr:col>
          <xdr:colOff>131298</xdr:colOff>
          <xdr:row>18</xdr:row>
          <xdr:rowOff>0</xdr:rowOff>
        </xdr:to>
        <xdr:pic>
          <xdr:nvPicPr>
            <xdr:cNvPr id="56" name="Picture 16">
              <a:extLst>
                <a:ext uri="{FF2B5EF4-FFF2-40B4-BE49-F238E27FC236}">
                  <a16:creationId xmlns:a16="http://schemas.microsoft.com/office/drawing/2014/main" id="{9266202E-405A-4189-96B2-1CBE9BE232E9}"/>
                </a:ext>
              </a:extLst>
            </xdr:cNvPr>
            <xdr:cNvPicPr>
              <a:picLocks noChangeAspect="1"/>
              <a:extLst>
                <a:ext uri="{84589F7E-364E-4C9E-8A38-B11213B215E9}">
                  <a14:cameraTool cellRange="SuitLookup16" spid="_x0000_s118496"/>
                </a:ext>
              </a:extLst>
            </xdr:cNvPicPr>
          </xdr:nvPicPr>
          <xdr:blipFill>
            <a:blip xmlns:r="http://schemas.openxmlformats.org/officeDocument/2006/relationships" r:embed="rId7"/>
            <a:stretch>
              <a:fillRect/>
            </a:stretch>
          </xdr:blipFill>
          <xdr:spPr>
            <a:xfrm>
              <a:off x="3480238" y="7113814"/>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24</xdr:col>
          <xdr:colOff>45982</xdr:colOff>
          <xdr:row>2</xdr:row>
          <xdr:rowOff>0</xdr:rowOff>
        </xdr:from>
        <xdr:to>
          <xdr:col>27</xdr:col>
          <xdr:colOff>131297</xdr:colOff>
          <xdr:row>3</xdr:row>
          <xdr:rowOff>0</xdr:rowOff>
        </xdr:to>
        <xdr:pic>
          <xdr:nvPicPr>
            <xdr:cNvPr id="65" name="Picture 17">
              <a:extLst>
                <a:ext uri="{FF2B5EF4-FFF2-40B4-BE49-F238E27FC236}">
                  <a16:creationId xmlns:a16="http://schemas.microsoft.com/office/drawing/2014/main" id="{D443B601-D8F7-4FBF-9F8C-F4582DC7BC76}"/>
                </a:ext>
              </a:extLst>
            </xdr:cNvPr>
            <xdr:cNvPicPr>
              <a:picLocks noChangeAspect="1"/>
              <a:extLst>
                <a:ext uri="{84589F7E-364E-4C9E-8A38-B11213B215E9}">
                  <a14:cameraTool cellRange="SuitLookup17" spid="_x0000_s118497"/>
                </a:ext>
              </a:extLst>
            </xdr:cNvPicPr>
          </xdr:nvPicPr>
          <xdr:blipFill>
            <a:blip xmlns:r="http://schemas.openxmlformats.org/officeDocument/2006/relationships" r:embed="rId5"/>
            <a:stretch>
              <a:fillRect/>
            </a:stretch>
          </xdr:blipFill>
          <xdr:spPr>
            <a:xfrm>
              <a:off x="14110325"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29</xdr:col>
          <xdr:colOff>13138</xdr:colOff>
          <xdr:row>2</xdr:row>
          <xdr:rowOff>0</xdr:rowOff>
        </xdr:from>
        <xdr:to>
          <xdr:col>32</xdr:col>
          <xdr:colOff>131298</xdr:colOff>
          <xdr:row>3</xdr:row>
          <xdr:rowOff>0</xdr:rowOff>
        </xdr:to>
        <xdr:pic>
          <xdr:nvPicPr>
            <xdr:cNvPr id="66" name="Picture 18">
              <a:extLst>
                <a:ext uri="{FF2B5EF4-FFF2-40B4-BE49-F238E27FC236}">
                  <a16:creationId xmlns:a16="http://schemas.microsoft.com/office/drawing/2014/main" id="{2D2D9299-D111-455C-B717-8291A4922B88}"/>
                </a:ext>
              </a:extLst>
            </xdr:cNvPr>
            <xdr:cNvPicPr>
              <a:picLocks noChangeAspect="1"/>
              <a:extLst>
                <a:ext uri="{84589F7E-364E-4C9E-8A38-B11213B215E9}">
                  <a14:cameraTool cellRange="SuitLookup18" spid="_x0000_s118498"/>
                </a:ext>
              </a:extLst>
            </xdr:cNvPicPr>
          </xdr:nvPicPr>
          <xdr:blipFill>
            <a:blip xmlns:r="http://schemas.openxmlformats.org/officeDocument/2006/relationships" r:embed="rId8"/>
            <a:stretch>
              <a:fillRect/>
            </a:stretch>
          </xdr:blipFill>
          <xdr:spPr>
            <a:xfrm>
              <a:off x="17544581" y="125186"/>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24</xdr:col>
          <xdr:colOff>45983</xdr:colOff>
          <xdr:row>7</xdr:row>
          <xdr:rowOff>0</xdr:rowOff>
        </xdr:from>
        <xdr:to>
          <xdr:col>27</xdr:col>
          <xdr:colOff>131298</xdr:colOff>
          <xdr:row>8</xdr:row>
          <xdr:rowOff>0</xdr:rowOff>
        </xdr:to>
        <xdr:pic>
          <xdr:nvPicPr>
            <xdr:cNvPr id="67" name="Picture 19">
              <a:extLst>
                <a:ext uri="{FF2B5EF4-FFF2-40B4-BE49-F238E27FC236}">
                  <a16:creationId xmlns:a16="http://schemas.microsoft.com/office/drawing/2014/main" id="{CA49250A-8D0A-4CEE-A866-CCF8DAC05540}"/>
                </a:ext>
              </a:extLst>
            </xdr:cNvPr>
            <xdr:cNvPicPr>
              <a:picLocks noChangeAspect="1"/>
              <a:extLst>
                <a:ext uri="{84589F7E-364E-4C9E-8A38-B11213B215E9}">
                  <a14:cameraTool cellRange="SuitLookup19" spid="_x0000_s118499"/>
                </a:ext>
              </a:extLst>
            </xdr:cNvPicPr>
          </xdr:nvPicPr>
          <xdr:blipFill>
            <a:blip xmlns:r="http://schemas.openxmlformats.org/officeDocument/2006/relationships" r:embed="rId9"/>
            <a:stretch>
              <a:fillRect/>
            </a:stretch>
          </xdr:blipFill>
          <xdr:spPr>
            <a:xfrm>
              <a:off x="14110326"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29</xdr:col>
          <xdr:colOff>19706</xdr:colOff>
          <xdr:row>7</xdr:row>
          <xdr:rowOff>0</xdr:rowOff>
        </xdr:from>
        <xdr:to>
          <xdr:col>32</xdr:col>
          <xdr:colOff>137866</xdr:colOff>
          <xdr:row>8</xdr:row>
          <xdr:rowOff>0</xdr:rowOff>
        </xdr:to>
        <xdr:pic>
          <xdr:nvPicPr>
            <xdr:cNvPr id="68" name="Picture 20">
              <a:extLst>
                <a:ext uri="{FF2B5EF4-FFF2-40B4-BE49-F238E27FC236}">
                  <a16:creationId xmlns:a16="http://schemas.microsoft.com/office/drawing/2014/main" id="{75223BB5-6A10-4A69-B7C2-D4E98E52A644}"/>
                </a:ext>
              </a:extLst>
            </xdr:cNvPr>
            <xdr:cNvPicPr>
              <a:picLocks noChangeAspect="1"/>
              <a:extLst>
                <a:ext uri="{84589F7E-364E-4C9E-8A38-B11213B215E9}">
                  <a14:cameraTool cellRange="SuitLookup20" spid="_x0000_s118500"/>
                </a:ext>
              </a:extLst>
            </xdr:cNvPicPr>
          </xdr:nvPicPr>
          <xdr:blipFill>
            <a:blip xmlns:r="http://schemas.openxmlformats.org/officeDocument/2006/relationships" r:embed="rId5"/>
            <a:stretch>
              <a:fillRect/>
            </a:stretch>
          </xdr:blipFill>
          <xdr:spPr>
            <a:xfrm>
              <a:off x="17551149" y="2454729"/>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24</xdr:col>
          <xdr:colOff>45983</xdr:colOff>
          <xdr:row>12</xdr:row>
          <xdr:rowOff>0</xdr:rowOff>
        </xdr:from>
        <xdr:to>
          <xdr:col>27</xdr:col>
          <xdr:colOff>131298</xdr:colOff>
          <xdr:row>13</xdr:row>
          <xdr:rowOff>0</xdr:rowOff>
        </xdr:to>
        <xdr:pic>
          <xdr:nvPicPr>
            <xdr:cNvPr id="69" name="Picture 21">
              <a:extLst>
                <a:ext uri="{FF2B5EF4-FFF2-40B4-BE49-F238E27FC236}">
                  <a16:creationId xmlns:a16="http://schemas.microsoft.com/office/drawing/2014/main" id="{BBF691F3-EEAF-45BB-8D41-136979260AAC}"/>
                </a:ext>
              </a:extLst>
            </xdr:cNvPr>
            <xdr:cNvPicPr>
              <a:picLocks noChangeAspect="1"/>
              <a:extLst>
                <a:ext uri="{84589F7E-364E-4C9E-8A38-B11213B215E9}">
                  <a14:cameraTool cellRange="SuitLookup21" spid="_x0000_s118501"/>
                </a:ext>
              </a:extLst>
            </xdr:cNvPicPr>
          </xdr:nvPicPr>
          <xdr:blipFill>
            <a:blip xmlns:r="http://schemas.openxmlformats.org/officeDocument/2006/relationships" r:embed="rId5"/>
            <a:stretch>
              <a:fillRect/>
            </a:stretch>
          </xdr:blipFill>
          <xdr:spPr>
            <a:xfrm>
              <a:off x="14110326"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29</xdr:col>
          <xdr:colOff>13138</xdr:colOff>
          <xdr:row>12</xdr:row>
          <xdr:rowOff>0</xdr:rowOff>
        </xdr:from>
        <xdr:to>
          <xdr:col>32</xdr:col>
          <xdr:colOff>131298</xdr:colOff>
          <xdr:row>13</xdr:row>
          <xdr:rowOff>0</xdr:rowOff>
        </xdr:to>
        <xdr:pic>
          <xdr:nvPicPr>
            <xdr:cNvPr id="70" name="Picture 22">
              <a:extLst>
                <a:ext uri="{FF2B5EF4-FFF2-40B4-BE49-F238E27FC236}">
                  <a16:creationId xmlns:a16="http://schemas.microsoft.com/office/drawing/2014/main" id="{66051A21-D293-4B5F-AEE1-771D698226A8}"/>
                </a:ext>
              </a:extLst>
            </xdr:cNvPr>
            <xdr:cNvPicPr>
              <a:picLocks noChangeAspect="1"/>
              <a:extLst>
                <a:ext uri="{84589F7E-364E-4C9E-8A38-B11213B215E9}">
                  <a14:cameraTool cellRange="SuitLookup22" spid="_x0000_s118502"/>
                </a:ext>
              </a:extLst>
            </xdr:cNvPicPr>
          </xdr:nvPicPr>
          <xdr:blipFill>
            <a:blip xmlns:r="http://schemas.openxmlformats.org/officeDocument/2006/relationships" r:embed="rId8"/>
            <a:stretch>
              <a:fillRect/>
            </a:stretch>
          </xdr:blipFill>
          <xdr:spPr>
            <a:xfrm>
              <a:off x="17544581" y="4784271"/>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24</xdr:col>
          <xdr:colOff>45983</xdr:colOff>
          <xdr:row>17</xdr:row>
          <xdr:rowOff>0</xdr:rowOff>
        </xdr:from>
        <xdr:to>
          <xdr:col>27</xdr:col>
          <xdr:colOff>131298</xdr:colOff>
          <xdr:row>18</xdr:row>
          <xdr:rowOff>0</xdr:rowOff>
        </xdr:to>
        <xdr:pic>
          <xdr:nvPicPr>
            <xdr:cNvPr id="71" name="Picture 23">
              <a:extLst>
                <a:ext uri="{FF2B5EF4-FFF2-40B4-BE49-F238E27FC236}">
                  <a16:creationId xmlns:a16="http://schemas.microsoft.com/office/drawing/2014/main" id="{5E358DAA-57A9-466E-9583-B7DA9C1C1ED3}"/>
                </a:ext>
              </a:extLst>
            </xdr:cNvPr>
            <xdr:cNvPicPr>
              <a:picLocks noChangeAspect="1"/>
              <a:extLst>
                <a:ext uri="{84589F7E-364E-4C9E-8A38-B11213B215E9}">
                  <a14:cameraTool cellRange="SuitLookup23" spid="_x0000_s118503"/>
                </a:ext>
              </a:extLst>
            </xdr:cNvPicPr>
          </xdr:nvPicPr>
          <xdr:blipFill>
            <a:blip xmlns:r="http://schemas.openxmlformats.org/officeDocument/2006/relationships" r:embed="rId3"/>
            <a:stretch>
              <a:fillRect/>
            </a:stretch>
          </xdr:blipFill>
          <xdr:spPr>
            <a:xfrm>
              <a:off x="14110326"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29</xdr:col>
          <xdr:colOff>13138</xdr:colOff>
          <xdr:row>17</xdr:row>
          <xdr:rowOff>0</xdr:rowOff>
        </xdr:from>
        <xdr:to>
          <xdr:col>32</xdr:col>
          <xdr:colOff>131298</xdr:colOff>
          <xdr:row>18</xdr:row>
          <xdr:rowOff>0</xdr:rowOff>
        </xdr:to>
        <xdr:pic>
          <xdr:nvPicPr>
            <xdr:cNvPr id="72" name="Picture 24">
              <a:extLst>
                <a:ext uri="{FF2B5EF4-FFF2-40B4-BE49-F238E27FC236}">
                  <a16:creationId xmlns:a16="http://schemas.microsoft.com/office/drawing/2014/main" id="{5EEDA8E2-2DC6-410D-AB0D-81DF85781D19}"/>
                </a:ext>
              </a:extLst>
            </xdr:cNvPr>
            <xdr:cNvPicPr>
              <a:picLocks noChangeAspect="1"/>
              <a:extLst>
                <a:ext uri="{84589F7E-364E-4C9E-8A38-B11213B215E9}">
                  <a14:cameraTool cellRange="SuitLookup24" spid="_x0000_s118504"/>
                </a:ext>
              </a:extLst>
            </xdr:cNvPicPr>
          </xdr:nvPicPr>
          <xdr:blipFill>
            <a:blip xmlns:r="http://schemas.openxmlformats.org/officeDocument/2006/relationships" r:embed="rId5"/>
            <a:stretch>
              <a:fillRect/>
            </a:stretch>
          </xdr:blipFill>
          <xdr:spPr>
            <a:xfrm>
              <a:off x="17544581" y="7113814"/>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36</xdr:col>
          <xdr:colOff>45982</xdr:colOff>
          <xdr:row>2</xdr:row>
          <xdr:rowOff>0</xdr:rowOff>
        </xdr:from>
        <xdr:to>
          <xdr:col>39</xdr:col>
          <xdr:colOff>131297</xdr:colOff>
          <xdr:row>3</xdr:row>
          <xdr:rowOff>0</xdr:rowOff>
        </xdr:to>
        <xdr:pic>
          <xdr:nvPicPr>
            <xdr:cNvPr id="81" name="Picture 25">
              <a:extLst>
                <a:ext uri="{FF2B5EF4-FFF2-40B4-BE49-F238E27FC236}">
                  <a16:creationId xmlns:a16="http://schemas.microsoft.com/office/drawing/2014/main" id="{CA487872-4D38-43CF-AD5C-8AAF3FACF79A}"/>
                </a:ext>
              </a:extLst>
            </xdr:cNvPr>
            <xdr:cNvPicPr>
              <a:picLocks noChangeAspect="1"/>
              <a:extLst>
                <a:ext uri="{84589F7E-364E-4C9E-8A38-B11213B215E9}">
                  <a14:cameraTool cellRange="SuitLookup25" spid="_x0000_s118505"/>
                </a:ext>
              </a:extLst>
            </xdr:cNvPicPr>
          </xdr:nvPicPr>
          <xdr:blipFill>
            <a:blip xmlns:r="http://schemas.openxmlformats.org/officeDocument/2006/relationships" r:embed="rId5"/>
            <a:stretch>
              <a:fillRect/>
            </a:stretch>
          </xdr:blipFill>
          <xdr:spPr>
            <a:xfrm>
              <a:off x="28174668" y="125186"/>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41</xdr:col>
          <xdr:colOff>13138</xdr:colOff>
          <xdr:row>2</xdr:row>
          <xdr:rowOff>0</xdr:rowOff>
        </xdr:from>
        <xdr:to>
          <xdr:col>44</xdr:col>
          <xdr:colOff>131298</xdr:colOff>
          <xdr:row>3</xdr:row>
          <xdr:rowOff>0</xdr:rowOff>
        </xdr:to>
        <xdr:pic>
          <xdr:nvPicPr>
            <xdr:cNvPr id="82" name="Picture 26">
              <a:extLst>
                <a:ext uri="{FF2B5EF4-FFF2-40B4-BE49-F238E27FC236}">
                  <a16:creationId xmlns:a16="http://schemas.microsoft.com/office/drawing/2014/main" id="{F67D8527-A0B4-4F29-BD41-88042B50A1E1}"/>
                </a:ext>
              </a:extLst>
            </xdr:cNvPr>
            <xdr:cNvPicPr>
              <a:picLocks noChangeAspect="1"/>
              <a:extLst>
                <a:ext uri="{84589F7E-364E-4C9E-8A38-B11213B215E9}">
                  <a14:cameraTool cellRange="SuitLookup26" spid="_x0000_s118506"/>
                </a:ext>
              </a:extLst>
            </xdr:cNvPicPr>
          </xdr:nvPicPr>
          <xdr:blipFill>
            <a:blip xmlns:r="http://schemas.openxmlformats.org/officeDocument/2006/relationships" r:embed="rId5"/>
            <a:stretch>
              <a:fillRect/>
            </a:stretch>
          </xdr:blipFill>
          <xdr:spPr>
            <a:xfrm>
              <a:off x="31608924" y="125186"/>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36</xdr:col>
          <xdr:colOff>45983</xdr:colOff>
          <xdr:row>7</xdr:row>
          <xdr:rowOff>0</xdr:rowOff>
        </xdr:from>
        <xdr:to>
          <xdr:col>39</xdr:col>
          <xdr:colOff>131298</xdr:colOff>
          <xdr:row>8</xdr:row>
          <xdr:rowOff>0</xdr:rowOff>
        </xdr:to>
        <xdr:pic>
          <xdr:nvPicPr>
            <xdr:cNvPr id="83" name="Picture 27">
              <a:extLst>
                <a:ext uri="{FF2B5EF4-FFF2-40B4-BE49-F238E27FC236}">
                  <a16:creationId xmlns:a16="http://schemas.microsoft.com/office/drawing/2014/main" id="{FE9676D1-0518-4B8A-9AA5-AC06BC7C7A0C}"/>
                </a:ext>
              </a:extLst>
            </xdr:cNvPr>
            <xdr:cNvPicPr>
              <a:picLocks noChangeAspect="1"/>
              <a:extLst>
                <a:ext uri="{84589F7E-364E-4C9E-8A38-B11213B215E9}">
                  <a14:cameraTool cellRange="SuitLookup27" spid="_x0000_s118507"/>
                </a:ext>
              </a:extLst>
            </xdr:cNvPicPr>
          </xdr:nvPicPr>
          <xdr:blipFill>
            <a:blip xmlns:r="http://schemas.openxmlformats.org/officeDocument/2006/relationships" r:embed="rId5"/>
            <a:stretch>
              <a:fillRect/>
            </a:stretch>
          </xdr:blipFill>
          <xdr:spPr>
            <a:xfrm>
              <a:off x="28174669" y="2454729"/>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41</xdr:col>
          <xdr:colOff>19706</xdr:colOff>
          <xdr:row>7</xdr:row>
          <xdr:rowOff>0</xdr:rowOff>
        </xdr:from>
        <xdr:to>
          <xdr:col>44</xdr:col>
          <xdr:colOff>137866</xdr:colOff>
          <xdr:row>8</xdr:row>
          <xdr:rowOff>0</xdr:rowOff>
        </xdr:to>
        <xdr:pic>
          <xdr:nvPicPr>
            <xdr:cNvPr id="84" name="Picture 28">
              <a:extLst>
                <a:ext uri="{FF2B5EF4-FFF2-40B4-BE49-F238E27FC236}">
                  <a16:creationId xmlns:a16="http://schemas.microsoft.com/office/drawing/2014/main" id="{0513E0DF-8434-425D-A3A7-7185CDBA9C8C}"/>
                </a:ext>
              </a:extLst>
            </xdr:cNvPr>
            <xdr:cNvPicPr>
              <a:picLocks noChangeAspect="1"/>
              <a:extLst>
                <a:ext uri="{84589F7E-364E-4C9E-8A38-B11213B215E9}">
                  <a14:cameraTool cellRange="SuitLookup28" spid="_x0000_s118508"/>
                </a:ext>
              </a:extLst>
            </xdr:cNvPicPr>
          </xdr:nvPicPr>
          <xdr:blipFill>
            <a:blip xmlns:r="http://schemas.openxmlformats.org/officeDocument/2006/relationships" r:embed="rId5"/>
            <a:stretch>
              <a:fillRect/>
            </a:stretch>
          </xdr:blipFill>
          <xdr:spPr>
            <a:xfrm>
              <a:off x="31615492" y="2454729"/>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36</xdr:col>
          <xdr:colOff>45983</xdr:colOff>
          <xdr:row>11</xdr:row>
          <xdr:rowOff>48985</xdr:rowOff>
        </xdr:from>
        <xdr:to>
          <xdr:col>39</xdr:col>
          <xdr:colOff>131298</xdr:colOff>
          <xdr:row>12</xdr:row>
          <xdr:rowOff>571500</xdr:rowOff>
        </xdr:to>
        <xdr:pic>
          <xdr:nvPicPr>
            <xdr:cNvPr id="85" name="Picture 29">
              <a:extLst>
                <a:ext uri="{FF2B5EF4-FFF2-40B4-BE49-F238E27FC236}">
                  <a16:creationId xmlns:a16="http://schemas.microsoft.com/office/drawing/2014/main" id="{1BF87D1E-562C-46C8-9AFE-6E349DA789B1}"/>
                </a:ext>
              </a:extLst>
            </xdr:cNvPr>
            <xdr:cNvPicPr>
              <a:picLocks noChangeAspect="1"/>
              <a:extLst>
                <a:ext uri="{84589F7E-364E-4C9E-8A38-B11213B215E9}">
                  <a14:cameraTool cellRange="SuitLookup29" spid="_x0000_s118509"/>
                </a:ext>
              </a:extLst>
            </xdr:cNvPicPr>
          </xdr:nvPicPr>
          <xdr:blipFill>
            <a:blip xmlns:r="http://schemas.openxmlformats.org/officeDocument/2006/relationships" r:embed="rId10"/>
            <a:stretch>
              <a:fillRect/>
            </a:stretch>
          </xdr:blipFill>
          <xdr:spPr>
            <a:xfrm>
              <a:off x="28174669" y="4784271"/>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41</xdr:col>
          <xdr:colOff>13138</xdr:colOff>
          <xdr:row>11</xdr:row>
          <xdr:rowOff>48985</xdr:rowOff>
        </xdr:from>
        <xdr:to>
          <xdr:col>44</xdr:col>
          <xdr:colOff>131298</xdr:colOff>
          <xdr:row>12</xdr:row>
          <xdr:rowOff>571500</xdr:rowOff>
        </xdr:to>
        <xdr:pic>
          <xdr:nvPicPr>
            <xdr:cNvPr id="86" name="Picture 30">
              <a:extLst>
                <a:ext uri="{FF2B5EF4-FFF2-40B4-BE49-F238E27FC236}">
                  <a16:creationId xmlns:a16="http://schemas.microsoft.com/office/drawing/2014/main" id="{12686EE3-AA72-4617-9E5C-BA931AEC7F88}"/>
                </a:ext>
              </a:extLst>
            </xdr:cNvPr>
            <xdr:cNvPicPr>
              <a:picLocks noChangeAspect="1"/>
              <a:extLst>
                <a:ext uri="{84589F7E-364E-4C9E-8A38-B11213B215E9}">
                  <a14:cameraTool cellRange="SuitLookup30" spid="_x0000_s118510"/>
                </a:ext>
              </a:extLst>
            </xdr:cNvPicPr>
          </xdr:nvPicPr>
          <xdr:blipFill>
            <a:blip xmlns:r="http://schemas.openxmlformats.org/officeDocument/2006/relationships" r:embed="rId4"/>
            <a:stretch>
              <a:fillRect/>
            </a:stretch>
          </xdr:blipFill>
          <xdr:spPr>
            <a:xfrm>
              <a:off x="31608924" y="4784271"/>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36</xdr:col>
          <xdr:colOff>45983</xdr:colOff>
          <xdr:row>17</xdr:row>
          <xdr:rowOff>0</xdr:rowOff>
        </xdr:from>
        <xdr:to>
          <xdr:col>39</xdr:col>
          <xdr:colOff>131298</xdr:colOff>
          <xdr:row>18</xdr:row>
          <xdr:rowOff>0</xdr:rowOff>
        </xdr:to>
        <xdr:pic>
          <xdr:nvPicPr>
            <xdr:cNvPr id="87" name="Picture 31">
              <a:extLst>
                <a:ext uri="{FF2B5EF4-FFF2-40B4-BE49-F238E27FC236}">
                  <a16:creationId xmlns:a16="http://schemas.microsoft.com/office/drawing/2014/main" id="{AD74C403-1683-4A0B-BBE9-C4EE74AED6AA}"/>
                </a:ext>
              </a:extLst>
            </xdr:cNvPr>
            <xdr:cNvPicPr>
              <a:picLocks noChangeAspect="1"/>
              <a:extLst>
                <a:ext uri="{84589F7E-364E-4C9E-8A38-B11213B215E9}">
                  <a14:cameraTool cellRange="SuitLookup31" spid="_x0000_s118511"/>
                </a:ext>
              </a:extLst>
            </xdr:cNvPicPr>
          </xdr:nvPicPr>
          <xdr:blipFill>
            <a:blip xmlns:r="http://schemas.openxmlformats.org/officeDocument/2006/relationships" r:embed="rId5"/>
            <a:stretch>
              <a:fillRect/>
            </a:stretch>
          </xdr:blipFill>
          <xdr:spPr>
            <a:xfrm>
              <a:off x="28174669" y="7113814"/>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41</xdr:col>
          <xdr:colOff>13138</xdr:colOff>
          <xdr:row>17</xdr:row>
          <xdr:rowOff>0</xdr:rowOff>
        </xdr:from>
        <xdr:to>
          <xdr:col>44</xdr:col>
          <xdr:colOff>131298</xdr:colOff>
          <xdr:row>18</xdr:row>
          <xdr:rowOff>0</xdr:rowOff>
        </xdr:to>
        <xdr:pic>
          <xdr:nvPicPr>
            <xdr:cNvPr id="88" name="Picture 32">
              <a:extLst>
                <a:ext uri="{FF2B5EF4-FFF2-40B4-BE49-F238E27FC236}">
                  <a16:creationId xmlns:a16="http://schemas.microsoft.com/office/drawing/2014/main" id="{9B287EB7-E379-4FDC-917C-53F0581AC04D}"/>
                </a:ext>
              </a:extLst>
            </xdr:cNvPr>
            <xdr:cNvPicPr>
              <a:picLocks noChangeAspect="1"/>
              <a:extLst>
                <a:ext uri="{84589F7E-364E-4C9E-8A38-B11213B215E9}">
                  <a14:cameraTool cellRange="SuitLookup32" spid="_x0000_s118512"/>
                </a:ext>
              </a:extLst>
            </xdr:cNvPicPr>
          </xdr:nvPicPr>
          <xdr:blipFill>
            <a:blip xmlns:r="http://schemas.openxmlformats.org/officeDocument/2006/relationships" r:embed="rId5"/>
            <a:stretch>
              <a:fillRect/>
            </a:stretch>
          </xdr:blipFill>
          <xdr:spPr>
            <a:xfrm>
              <a:off x="31608924" y="7113814"/>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48</xdr:col>
          <xdr:colOff>45982</xdr:colOff>
          <xdr:row>2</xdr:row>
          <xdr:rowOff>0</xdr:rowOff>
        </xdr:from>
        <xdr:to>
          <xdr:col>51</xdr:col>
          <xdr:colOff>131297</xdr:colOff>
          <xdr:row>3</xdr:row>
          <xdr:rowOff>0</xdr:rowOff>
        </xdr:to>
        <xdr:pic>
          <xdr:nvPicPr>
            <xdr:cNvPr id="97" name="Picture 33">
              <a:extLst>
                <a:ext uri="{FF2B5EF4-FFF2-40B4-BE49-F238E27FC236}">
                  <a16:creationId xmlns:a16="http://schemas.microsoft.com/office/drawing/2014/main" id="{3B8A58E7-59EE-4A40-9B50-507D655AABD7}"/>
                </a:ext>
              </a:extLst>
            </xdr:cNvPr>
            <xdr:cNvPicPr>
              <a:picLocks noChangeAspect="1"/>
              <a:extLst>
                <a:ext uri="{84589F7E-364E-4C9E-8A38-B11213B215E9}">
                  <a14:cameraTool cellRange="SuitLookup33" spid="_x0000_s118513"/>
                </a:ext>
              </a:extLst>
            </xdr:cNvPicPr>
          </xdr:nvPicPr>
          <xdr:blipFill>
            <a:blip xmlns:r="http://schemas.openxmlformats.org/officeDocument/2006/relationships" r:embed="rId5"/>
            <a:stretch>
              <a:fillRect/>
            </a:stretch>
          </xdr:blipFill>
          <xdr:spPr>
            <a:xfrm>
              <a:off x="42239011" y="125186"/>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53</xdr:col>
          <xdr:colOff>13138</xdr:colOff>
          <xdr:row>2</xdr:row>
          <xdr:rowOff>0</xdr:rowOff>
        </xdr:from>
        <xdr:to>
          <xdr:col>56</xdr:col>
          <xdr:colOff>131298</xdr:colOff>
          <xdr:row>3</xdr:row>
          <xdr:rowOff>0</xdr:rowOff>
        </xdr:to>
        <xdr:pic>
          <xdr:nvPicPr>
            <xdr:cNvPr id="98" name="Picture 34">
              <a:extLst>
                <a:ext uri="{FF2B5EF4-FFF2-40B4-BE49-F238E27FC236}">
                  <a16:creationId xmlns:a16="http://schemas.microsoft.com/office/drawing/2014/main" id="{D4B910DF-19D0-4D56-AF72-3F633151F013}"/>
                </a:ext>
              </a:extLst>
            </xdr:cNvPr>
            <xdr:cNvPicPr>
              <a:picLocks noChangeAspect="1"/>
              <a:extLst>
                <a:ext uri="{84589F7E-364E-4C9E-8A38-B11213B215E9}">
                  <a14:cameraTool cellRange="SuitLookup34" spid="_x0000_s118514"/>
                </a:ext>
              </a:extLst>
            </xdr:cNvPicPr>
          </xdr:nvPicPr>
          <xdr:blipFill>
            <a:blip xmlns:r="http://schemas.openxmlformats.org/officeDocument/2006/relationships" r:embed="rId5"/>
            <a:stretch>
              <a:fillRect/>
            </a:stretch>
          </xdr:blipFill>
          <xdr:spPr>
            <a:xfrm>
              <a:off x="45673267" y="125186"/>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48</xdr:col>
          <xdr:colOff>45983</xdr:colOff>
          <xdr:row>7</xdr:row>
          <xdr:rowOff>0</xdr:rowOff>
        </xdr:from>
        <xdr:to>
          <xdr:col>51</xdr:col>
          <xdr:colOff>131298</xdr:colOff>
          <xdr:row>8</xdr:row>
          <xdr:rowOff>0</xdr:rowOff>
        </xdr:to>
        <xdr:pic>
          <xdr:nvPicPr>
            <xdr:cNvPr id="99" name="Picture 35">
              <a:extLst>
                <a:ext uri="{FF2B5EF4-FFF2-40B4-BE49-F238E27FC236}">
                  <a16:creationId xmlns:a16="http://schemas.microsoft.com/office/drawing/2014/main" id="{8CD9FAFA-9143-4D6C-95FA-0AD2F82ED3F5}"/>
                </a:ext>
              </a:extLst>
            </xdr:cNvPr>
            <xdr:cNvPicPr>
              <a:picLocks noChangeAspect="1"/>
              <a:extLst>
                <a:ext uri="{84589F7E-364E-4C9E-8A38-B11213B215E9}">
                  <a14:cameraTool cellRange="SuitLookup35" spid="_x0000_s118515"/>
                </a:ext>
              </a:extLst>
            </xdr:cNvPicPr>
          </xdr:nvPicPr>
          <xdr:blipFill>
            <a:blip xmlns:r="http://schemas.openxmlformats.org/officeDocument/2006/relationships" r:embed="rId11"/>
            <a:stretch>
              <a:fillRect/>
            </a:stretch>
          </xdr:blipFill>
          <xdr:spPr>
            <a:xfrm>
              <a:off x="42239012" y="2454729"/>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53</xdr:col>
          <xdr:colOff>19706</xdr:colOff>
          <xdr:row>7</xdr:row>
          <xdr:rowOff>0</xdr:rowOff>
        </xdr:from>
        <xdr:to>
          <xdr:col>56</xdr:col>
          <xdr:colOff>137866</xdr:colOff>
          <xdr:row>8</xdr:row>
          <xdr:rowOff>0</xdr:rowOff>
        </xdr:to>
        <xdr:pic>
          <xdr:nvPicPr>
            <xdr:cNvPr id="100" name="Picture 36">
              <a:extLst>
                <a:ext uri="{FF2B5EF4-FFF2-40B4-BE49-F238E27FC236}">
                  <a16:creationId xmlns:a16="http://schemas.microsoft.com/office/drawing/2014/main" id="{92BA2108-DF86-423B-A70D-754319DE78FB}"/>
                </a:ext>
              </a:extLst>
            </xdr:cNvPr>
            <xdr:cNvPicPr>
              <a:picLocks noChangeAspect="1"/>
              <a:extLst>
                <a:ext uri="{84589F7E-364E-4C9E-8A38-B11213B215E9}">
                  <a14:cameraTool cellRange="SuitLookup36" spid="_x0000_s118516"/>
                </a:ext>
              </a:extLst>
            </xdr:cNvPicPr>
          </xdr:nvPicPr>
          <xdr:blipFill>
            <a:blip xmlns:r="http://schemas.openxmlformats.org/officeDocument/2006/relationships" r:embed="rId5"/>
            <a:stretch>
              <a:fillRect/>
            </a:stretch>
          </xdr:blipFill>
          <xdr:spPr>
            <a:xfrm>
              <a:off x="45679835" y="2454729"/>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48</xdr:col>
          <xdr:colOff>45983</xdr:colOff>
          <xdr:row>11</xdr:row>
          <xdr:rowOff>48985</xdr:rowOff>
        </xdr:from>
        <xdr:to>
          <xdr:col>51</xdr:col>
          <xdr:colOff>131298</xdr:colOff>
          <xdr:row>12</xdr:row>
          <xdr:rowOff>571500</xdr:rowOff>
        </xdr:to>
        <xdr:pic>
          <xdr:nvPicPr>
            <xdr:cNvPr id="101" name="Picture 37">
              <a:extLst>
                <a:ext uri="{FF2B5EF4-FFF2-40B4-BE49-F238E27FC236}">
                  <a16:creationId xmlns:a16="http://schemas.microsoft.com/office/drawing/2014/main" id="{13E56912-5933-412D-873E-CD83FD2528C7}"/>
                </a:ext>
              </a:extLst>
            </xdr:cNvPr>
            <xdr:cNvPicPr>
              <a:picLocks noChangeAspect="1"/>
              <a:extLst>
                <a:ext uri="{84589F7E-364E-4C9E-8A38-B11213B215E9}">
                  <a14:cameraTool cellRange="SuitLookup37" spid="_x0000_s118517"/>
                </a:ext>
              </a:extLst>
            </xdr:cNvPicPr>
          </xdr:nvPicPr>
          <xdr:blipFill>
            <a:blip xmlns:r="http://schemas.openxmlformats.org/officeDocument/2006/relationships" r:embed="rId5"/>
            <a:stretch>
              <a:fillRect/>
            </a:stretch>
          </xdr:blipFill>
          <xdr:spPr>
            <a:xfrm>
              <a:off x="42239012" y="4784271"/>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53</xdr:col>
          <xdr:colOff>13138</xdr:colOff>
          <xdr:row>11</xdr:row>
          <xdr:rowOff>48985</xdr:rowOff>
        </xdr:from>
        <xdr:to>
          <xdr:col>56</xdr:col>
          <xdr:colOff>131298</xdr:colOff>
          <xdr:row>12</xdr:row>
          <xdr:rowOff>571500</xdr:rowOff>
        </xdr:to>
        <xdr:pic>
          <xdr:nvPicPr>
            <xdr:cNvPr id="102" name="Picture 38">
              <a:extLst>
                <a:ext uri="{FF2B5EF4-FFF2-40B4-BE49-F238E27FC236}">
                  <a16:creationId xmlns:a16="http://schemas.microsoft.com/office/drawing/2014/main" id="{4672FF98-B46B-4F9B-A82F-9F147DCECC9C}"/>
                </a:ext>
              </a:extLst>
            </xdr:cNvPr>
            <xdr:cNvPicPr>
              <a:picLocks noChangeAspect="1"/>
              <a:extLst>
                <a:ext uri="{84589F7E-364E-4C9E-8A38-B11213B215E9}">
                  <a14:cameraTool cellRange="SuitLookup38" spid="_x0000_s118518"/>
                </a:ext>
              </a:extLst>
            </xdr:cNvPicPr>
          </xdr:nvPicPr>
          <xdr:blipFill>
            <a:blip xmlns:r="http://schemas.openxmlformats.org/officeDocument/2006/relationships" r:embed="rId3"/>
            <a:stretch>
              <a:fillRect/>
            </a:stretch>
          </xdr:blipFill>
          <xdr:spPr>
            <a:xfrm>
              <a:off x="45673267" y="4784271"/>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48</xdr:col>
          <xdr:colOff>45983</xdr:colOff>
          <xdr:row>17</xdr:row>
          <xdr:rowOff>0</xdr:rowOff>
        </xdr:from>
        <xdr:to>
          <xdr:col>51</xdr:col>
          <xdr:colOff>131298</xdr:colOff>
          <xdr:row>18</xdr:row>
          <xdr:rowOff>0</xdr:rowOff>
        </xdr:to>
        <xdr:pic>
          <xdr:nvPicPr>
            <xdr:cNvPr id="103" name="Picture 39">
              <a:extLst>
                <a:ext uri="{FF2B5EF4-FFF2-40B4-BE49-F238E27FC236}">
                  <a16:creationId xmlns:a16="http://schemas.microsoft.com/office/drawing/2014/main" id="{D571C243-9432-4A76-B78C-44C0A5B3A576}"/>
                </a:ext>
              </a:extLst>
            </xdr:cNvPr>
            <xdr:cNvPicPr>
              <a:picLocks noChangeAspect="1"/>
              <a:extLst>
                <a:ext uri="{84589F7E-364E-4C9E-8A38-B11213B215E9}">
                  <a14:cameraTool cellRange="SuitLookup39" spid="_x0000_s118519"/>
                </a:ext>
              </a:extLst>
            </xdr:cNvPicPr>
          </xdr:nvPicPr>
          <xdr:blipFill>
            <a:blip xmlns:r="http://schemas.openxmlformats.org/officeDocument/2006/relationships" r:embed="rId5"/>
            <a:stretch>
              <a:fillRect/>
            </a:stretch>
          </xdr:blipFill>
          <xdr:spPr>
            <a:xfrm>
              <a:off x="42239012" y="7113814"/>
              <a:ext cx="78200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53</xdr:col>
          <xdr:colOff>13138</xdr:colOff>
          <xdr:row>17</xdr:row>
          <xdr:rowOff>0</xdr:rowOff>
        </xdr:from>
        <xdr:to>
          <xdr:col>56</xdr:col>
          <xdr:colOff>131298</xdr:colOff>
          <xdr:row>18</xdr:row>
          <xdr:rowOff>0</xdr:rowOff>
        </xdr:to>
        <xdr:pic>
          <xdr:nvPicPr>
            <xdr:cNvPr id="104" name="Picture 40">
              <a:extLst>
                <a:ext uri="{FF2B5EF4-FFF2-40B4-BE49-F238E27FC236}">
                  <a16:creationId xmlns:a16="http://schemas.microsoft.com/office/drawing/2014/main" id="{47D83C8B-0F53-4EBA-921D-868B1548E62E}"/>
                </a:ext>
              </a:extLst>
            </xdr:cNvPr>
            <xdr:cNvPicPr>
              <a:picLocks noChangeAspect="1"/>
              <a:extLst>
                <a:ext uri="{84589F7E-364E-4C9E-8A38-B11213B215E9}">
                  <a14:cameraTool cellRange="SuitLookup40" spid="_x0000_s118520"/>
                </a:ext>
              </a:extLst>
            </xdr:cNvPicPr>
          </xdr:nvPicPr>
          <xdr:blipFill>
            <a:blip xmlns:r="http://schemas.openxmlformats.org/officeDocument/2006/relationships" r:embed="rId8"/>
            <a:stretch>
              <a:fillRect/>
            </a:stretch>
          </xdr:blipFill>
          <xdr:spPr>
            <a:xfrm>
              <a:off x="45673267" y="7113814"/>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60</xdr:col>
          <xdr:colOff>45982</xdr:colOff>
          <xdr:row>2</xdr:row>
          <xdr:rowOff>0</xdr:rowOff>
        </xdr:from>
        <xdr:to>
          <xdr:col>63</xdr:col>
          <xdr:colOff>131297</xdr:colOff>
          <xdr:row>3</xdr:row>
          <xdr:rowOff>0</xdr:rowOff>
        </xdr:to>
        <xdr:pic>
          <xdr:nvPicPr>
            <xdr:cNvPr id="113" name="Picture 41">
              <a:extLst>
                <a:ext uri="{FF2B5EF4-FFF2-40B4-BE49-F238E27FC236}">
                  <a16:creationId xmlns:a16="http://schemas.microsoft.com/office/drawing/2014/main" id="{ECE4A150-4B01-4ED4-B8D5-B9B29AB5FCA3}"/>
                </a:ext>
              </a:extLst>
            </xdr:cNvPr>
            <xdr:cNvPicPr>
              <a:picLocks noChangeAspect="1"/>
              <a:extLst>
                <a:ext uri="{84589F7E-364E-4C9E-8A38-B11213B215E9}">
                  <a14:cameraTool cellRange="SuitLookup41" spid="_x0000_s118521"/>
                </a:ext>
              </a:extLst>
            </xdr:cNvPicPr>
          </xdr:nvPicPr>
          <xdr:blipFill>
            <a:blip xmlns:r="http://schemas.openxmlformats.org/officeDocument/2006/relationships" r:embed="rId5"/>
            <a:stretch>
              <a:fillRect/>
            </a:stretch>
          </xdr:blipFill>
          <xdr:spPr>
            <a:xfrm>
              <a:off x="56303353"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65</xdr:col>
          <xdr:colOff>13138</xdr:colOff>
          <xdr:row>2</xdr:row>
          <xdr:rowOff>0</xdr:rowOff>
        </xdr:from>
        <xdr:to>
          <xdr:col>68</xdr:col>
          <xdr:colOff>131298</xdr:colOff>
          <xdr:row>3</xdr:row>
          <xdr:rowOff>0</xdr:rowOff>
        </xdr:to>
        <xdr:pic>
          <xdr:nvPicPr>
            <xdr:cNvPr id="114" name="Picture 42">
              <a:extLst>
                <a:ext uri="{FF2B5EF4-FFF2-40B4-BE49-F238E27FC236}">
                  <a16:creationId xmlns:a16="http://schemas.microsoft.com/office/drawing/2014/main" id="{59510227-11B4-4595-A33D-F835893E1697}"/>
                </a:ext>
              </a:extLst>
            </xdr:cNvPr>
            <xdr:cNvPicPr>
              <a:picLocks noChangeAspect="1"/>
              <a:extLst>
                <a:ext uri="{84589F7E-364E-4C9E-8A38-B11213B215E9}">
                  <a14:cameraTool cellRange="SuitLookup42" spid="_x0000_s118522"/>
                </a:ext>
              </a:extLst>
            </xdr:cNvPicPr>
          </xdr:nvPicPr>
          <xdr:blipFill>
            <a:blip xmlns:r="http://schemas.openxmlformats.org/officeDocument/2006/relationships" r:embed="rId5"/>
            <a:stretch>
              <a:fillRect/>
            </a:stretch>
          </xdr:blipFill>
          <xdr:spPr>
            <a:xfrm>
              <a:off x="59737609" y="125186"/>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60</xdr:col>
          <xdr:colOff>45983</xdr:colOff>
          <xdr:row>7</xdr:row>
          <xdr:rowOff>0</xdr:rowOff>
        </xdr:from>
        <xdr:to>
          <xdr:col>63</xdr:col>
          <xdr:colOff>131298</xdr:colOff>
          <xdr:row>8</xdr:row>
          <xdr:rowOff>0</xdr:rowOff>
        </xdr:to>
        <xdr:pic>
          <xdr:nvPicPr>
            <xdr:cNvPr id="115" name="Picture 43">
              <a:extLst>
                <a:ext uri="{FF2B5EF4-FFF2-40B4-BE49-F238E27FC236}">
                  <a16:creationId xmlns:a16="http://schemas.microsoft.com/office/drawing/2014/main" id="{FC894DD5-F2CD-4CEE-B705-C9F11CB81800}"/>
                </a:ext>
              </a:extLst>
            </xdr:cNvPr>
            <xdr:cNvPicPr>
              <a:picLocks noChangeAspect="1"/>
              <a:extLst>
                <a:ext uri="{84589F7E-364E-4C9E-8A38-B11213B215E9}">
                  <a14:cameraTool cellRange="SuitLookup43" spid="_x0000_s118523"/>
                </a:ext>
              </a:extLst>
            </xdr:cNvPicPr>
          </xdr:nvPicPr>
          <xdr:blipFill>
            <a:blip xmlns:r="http://schemas.openxmlformats.org/officeDocument/2006/relationships" r:embed="rId5"/>
            <a:stretch>
              <a:fillRect/>
            </a:stretch>
          </xdr:blipFill>
          <xdr:spPr>
            <a:xfrm>
              <a:off x="56303354"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65</xdr:col>
          <xdr:colOff>19706</xdr:colOff>
          <xdr:row>7</xdr:row>
          <xdr:rowOff>0</xdr:rowOff>
        </xdr:from>
        <xdr:to>
          <xdr:col>68</xdr:col>
          <xdr:colOff>137866</xdr:colOff>
          <xdr:row>8</xdr:row>
          <xdr:rowOff>0</xdr:rowOff>
        </xdr:to>
        <xdr:pic>
          <xdr:nvPicPr>
            <xdr:cNvPr id="116" name="Picture 44">
              <a:extLst>
                <a:ext uri="{FF2B5EF4-FFF2-40B4-BE49-F238E27FC236}">
                  <a16:creationId xmlns:a16="http://schemas.microsoft.com/office/drawing/2014/main" id="{57FF9E2A-42BC-410A-9093-BE7F18E5BAF3}"/>
                </a:ext>
              </a:extLst>
            </xdr:cNvPr>
            <xdr:cNvPicPr>
              <a:picLocks noChangeAspect="1"/>
              <a:extLst>
                <a:ext uri="{84589F7E-364E-4C9E-8A38-B11213B215E9}">
                  <a14:cameraTool cellRange="SuitLookup44" spid="_x0000_s118524"/>
                </a:ext>
              </a:extLst>
            </xdr:cNvPicPr>
          </xdr:nvPicPr>
          <xdr:blipFill>
            <a:blip xmlns:r="http://schemas.openxmlformats.org/officeDocument/2006/relationships" r:embed="rId3"/>
            <a:stretch>
              <a:fillRect/>
            </a:stretch>
          </xdr:blipFill>
          <xdr:spPr>
            <a:xfrm>
              <a:off x="59744177" y="2454729"/>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60</xdr:col>
          <xdr:colOff>45983</xdr:colOff>
          <xdr:row>11</xdr:row>
          <xdr:rowOff>48985</xdr:rowOff>
        </xdr:from>
        <xdr:to>
          <xdr:col>63</xdr:col>
          <xdr:colOff>131298</xdr:colOff>
          <xdr:row>12</xdr:row>
          <xdr:rowOff>571500</xdr:rowOff>
        </xdr:to>
        <xdr:pic>
          <xdr:nvPicPr>
            <xdr:cNvPr id="117" name="Picture 45">
              <a:extLst>
                <a:ext uri="{FF2B5EF4-FFF2-40B4-BE49-F238E27FC236}">
                  <a16:creationId xmlns:a16="http://schemas.microsoft.com/office/drawing/2014/main" id="{F5AA5FD4-C5BA-4590-A7C5-263D164AFD37}"/>
                </a:ext>
              </a:extLst>
            </xdr:cNvPr>
            <xdr:cNvPicPr>
              <a:picLocks noChangeAspect="1"/>
              <a:extLst>
                <a:ext uri="{84589F7E-364E-4C9E-8A38-B11213B215E9}">
                  <a14:cameraTool cellRange="SuitLookup45" spid="_x0000_s118525"/>
                </a:ext>
              </a:extLst>
            </xdr:cNvPicPr>
          </xdr:nvPicPr>
          <xdr:blipFill>
            <a:blip xmlns:r="http://schemas.openxmlformats.org/officeDocument/2006/relationships" r:embed="rId12"/>
            <a:stretch>
              <a:fillRect/>
            </a:stretch>
          </xdr:blipFill>
          <xdr:spPr>
            <a:xfrm>
              <a:off x="56303354"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65</xdr:col>
          <xdr:colOff>13138</xdr:colOff>
          <xdr:row>11</xdr:row>
          <xdr:rowOff>48985</xdr:rowOff>
        </xdr:from>
        <xdr:to>
          <xdr:col>68</xdr:col>
          <xdr:colOff>131298</xdr:colOff>
          <xdr:row>12</xdr:row>
          <xdr:rowOff>571500</xdr:rowOff>
        </xdr:to>
        <xdr:pic>
          <xdr:nvPicPr>
            <xdr:cNvPr id="118" name="Picture 46">
              <a:extLst>
                <a:ext uri="{FF2B5EF4-FFF2-40B4-BE49-F238E27FC236}">
                  <a16:creationId xmlns:a16="http://schemas.microsoft.com/office/drawing/2014/main" id="{6163A1AE-61FA-4631-AFCE-4471D0016145}"/>
                </a:ext>
              </a:extLst>
            </xdr:cNvPr>
            <xdr:cNvPicPr>
              <a:picLocks noChangeAspect="1"/>
              <a:extLst>
                <a:ext uri="{84589F7E-364E-4C9E-8A38-B11213B215E9}">
                  <a14:cameraTool cellRange="SuitLookup46" spid="_x0000_s118526"/>
                </a:ext>
              </a:extLst>
            </xdr:cNvPicPr>
          </xdr:nvPicPr>
          <xdr:blipFill>
            <a:blip xmlns:r="http://schemas.openxmlformats.org/officeDocument/2006/relationships" r:embed="rId5"/>
            <a:stretch>
              <a:fillRect/>
            </a:stretch>
          </xdr:blipFill>
          <xdr:spPr>
            <a:xfrm>
              <a:off x="59737609" y="4784271"/>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60</xdr:col>
          <xdr:colOff>45983</xdr:colOff>
          <xdr:row>17</xdr:row>
          <xdr:rowOff>0</xdr:rowOff>
        </xdr:from>
        <xdr:to>
          <xdr:col>63</xdr:col>
          <xdr:colOff>131298</xdr:colOff>
          <xdr:row>18</xdr:row>
          <xdr:rowOff>0</xdr:rowOff>
        </xdr:to>
        <xdr:pic>
          <xdr:nvPicPr>
            <xdr:cNvPr id="119" name="Picture 47">
              <a:extLst>
                <a:ext uri="{FF2B5EF4-FFF2-40B4-BE49-F238E27FC236}">
                  <a16:creationId xmlns:a16="http://schemas.microsoft.com/office/drawing/2014/main" id="{3A9A3BDD-16FC-4137-9C77-D049A4BF47A0}"/>
                </a:ext>
              </a:extLst>
            </xdr:cNvPr>
            <xdr:cNvPicPr>
              <a:picLocks noChangeAspect="1"/>
              <a:extLst>
                <a:ext uri="{84589F7E-364E-4C9E-8A38-B11213B215E9}">
                  <a14:cameraTool cellRange="SuitLookup47" spid="_x0000_s118527"/>
                </a:ext>
              </a:extLst>
            </xdr:cNvPicPr>
          </xdr:nvPicPr>
          <xdr:blipFill>
            <a:blip xmlns:r="http://schemas.openxmlformats.org/officeDocument/2006/relationships" r:embed="rId5"/>
            <a:stretch>
              <a:fillRect/>
            </a:stretch>
          </xdr:blipFill>
          <xdr:spPr>
            <a:xfrm>
              <a:off x="56303354"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65</xdr:col>
          <xdr:colOff>13138</xdr:colOff>
          <xdr:row>17</xdr:row>
          <xdr:rowOff>0</xdr:rowOff>
        </xdr:from>
        <xdr:to>
          <xdr:col>68</xdr:col>
          <xdr:colOff>131298</xdr:colOff>
          <xdr:row>18</xdr:row>
          <xdr:rowOff>0</xdr:rowOff>
        </xdr:to>
        <xdr:pic>
          <xdr:nvPicPr>
            <xdr:cNvPr id="120" name="Picture 48">
              <a:extLst>
                <a:ext uri="{FF2B5EF4-FFF2-40B4-BE49-F238E27FC236}">
                  <a16:creationId xmlns:a16="http://schemas.microsoft.com/office/drawing/2014/main" id="{842CAC4E-EBFA-4B3F-8BEB-329E05E642C3}"/>
                </a:ext>
              </a:extLst>
            </xdr:cNvPr>
            <xdr:cNvPicPr>
              <a:picLocks noChangeAspect="1"/>
              <a:extLst>
                <a:ext uri="{84589F7E-364E-4C9E-8A38-B11213B215E9}">
                  <a14:cameraTool cellRange="SuitLookup48" spid="_x0000_s118528"/>
                </a:ext>
              </a:extLst>
            </xdr:cNvPicPr>
          </xdr:nvPicPr>
          <xdr:blipFill>
            <a:blip xmlns:r="http://schemas.openxmlformats.org/officeDocument/2006/relationships" r:embed="rId5"/>
            <a:stretch>
              <a:fillRect/>
            </a:stretch>
          </xdr:blipFill>
          <xdr:spPr>
            <a:xfrm>
              <a:off x="59737609" y="7113814"/>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72</xdr:col>
          <xdr:colOff>45982</xdr:colOff>
          <xdr:row>2</xdr:row>
          <xdr:rowOff>0</xdr:rowOff>
        </xdr:from>
        <xdr:to>
          <xdr:col>75</xdr:col>
          <xdr:colOff>131297</xdr:colOff>
          <xdr:row>3</xdr:row>
          <xdr:rowOff>0</xdr:rowOff>
        </xdr:to>
        <xdr:pic>
          <xdr:nvPicPr>
            <xdr:cNvPr id="129" name="Picture 49">
              <a:extLst>
                <a:ext uri="{FF2B5EF4-FFF2-40B4-BE49-F238E27FC236}">
                  <a16:creationId xmlns:a16="http://schemas.microsoft.com/office/drawing/2014/main" id="{6CB7E6F7-E8AE-4101-B8D8-DA53DD225E30}"/>
                </a:ext>
              </a:extLst>
            </xdr:cNvPr>
            <xdr:cNvPicPr>
              <a:picLocks noChangeAspect="1"/>
              <a:extLst>
                <a:ext uri="{84589F7E-364E-4C9E-8A38-B11213B215E9}">
                  <a14:cameraTool cellRange="SuitLookup49" spid="_x0000_s118529"/>
                </a:ext>
              </a:extLst>
            </xdr:cNvPicPr>
          </xdr:nvPicPr>
          <xdr:blipFill>
            <a:blip xmlns:r="http://schemas.openxmlformats.org/officeDocument/2006/relationships" r:embed="rId8"/>
            <a:stretch>
              <a:fillRect/>
            </a:stretch>
          </xdr:blipFill>
          <xdr:spPr>
            <a:xfrm>
              <a:off x="70367696"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77</xdr:col>
          <xdr:colOff>13138</xdr:colOff>
          <xdr:row>2</xdr:row>
          <xdr:rowOff>0</xdr:rowOff>
        </xdr:from>
        <xdr:to>
          <xdr:col>80</xdr:col>
          <xdr:colOff>131298</xdr:colOff>
          <xdr:row>3</xdr:row>
          <xdr:rowOff>0</xdr:rowOff>
        </xdr:to>
        <xdr:pic>
          <xdr:nvPicPr>
            <xdr:cNvPr id="130" name="Picture 50">
              <a:extLst>
                <a:ext uri="{FF2B5EF4-FFF2-40B4-BE49-F238E27FC236}">
                  <a16:creationId xmlns:a16="http://schemas.microsoft.com/office/drawing/2014/main" id="{2AD407D5-04F4-4D7E-A1DE-AAD83DE64238}"/>
                </a:ext>
              </a:extLst>
            </xdr:cNvPr>
            <xdr:cNvPicPr>
              <a:picLocks noChangeAspect="1"/>
              <a:extLst>
                <a:ext uri="{84589F7E-364E-4C9E-8A38-B11213B215E9}">
                  <a14:cameraTool cellRange="SuitLookup50" spid="_x0000_s118530"/>
                </a:ext>
              </a:extLst>
            </xdr:cNvPicPr>
          </xdr:nvPicPr>
          <xdr:blipFill>
            <a:blip xmlns:r="http://schemas.openxmlformats.org/officeDocument/2006/relationships" r:embed="rId5"/>
            <a:stretch>
              <a:fillRect/>
            </a:stretch>
          </xdr:blipFill>
          <xdr:spPr>
            <a:xfrm>
              <a:off x="73801952" y="125186"/>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72</xdr:col>
          <xdr:colOff>45983</xdr:colOff>
          <xdr:row>7</xdr:row>
          <xdr:rowOff>0</xdr:rowOff>
        </xdr:from>
        <xdr:to>
          <xdr:col>75</xdr:col>
          <xdr:colOff>131298</xdr:colOff>
          <xdr:row>8</xdr:row>
          <xdr:rowOff>0</xdr:rowOff>
        </xdr:to>
        <xdr:pic>
          <xdr:nvPicPr>
            <xdr:cNvPr id="131" name="Picture 51">
              <a:extLst>
                <a:ext uri="{FF2B5EF4-FFF2-40B4-BE49-F238E27FC236}">
                  <a16:creationId xmlns:a16="http://schemas.microsoft.com/office/drawing/2014/main" id="{E92F333D-DE44-441A-A265-CFA6AD8867BB}"/>
                </a:ext>
              </a:extLst>
            </xdr:cNvPr>
            <xdr:cNvPicPr>
              <a:picLocks noChangeAspect="1"/>
              <a:extLst>
                <a:ext uri="{84589F7E-364E-4C9E-8A38-B11213B215E9}">
                  <a14:cameraTool cellRange="SuitLookup51" spid="_x0000_s118531"/>
                </a:ext>
              </a:extLst>
            </xdr:cNvPicPr>
          </xdr:nvPicPr>
          <xdr:blipFill>
            <a:blip xmlns:r="http://schemas.openxmlformats.org/officeDocument/2006/relationships" r:embed="rId5"/>
            <a:stretch>
              <a:fillRect/>
            </a:stretch>
          </xdr:blipFill>
          <xdr:spPr>
            <a:xfrm>
              <a:off x="70367697"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77</xdr:col>
          <xdr:colOff>19706</xdr:colOff>
          <xdr:row>7</xdr:row>
          <xdr:rowOff>0</xdr:rowOff>
        </xdr:from>
        <xdr:to>
          <xdr:col>80</xdr:col>
          <xdr:colOff>137866</xdr:colOff>
          <xdr:row>8</xdr:row>
          <xdr:rowOff>0</xdr:rowOff>
        </xdr:to>
        <xdr:pic>
          <xdr:nvPicPr>
            <xdr:cNvPr id="132" name="Picture 52">
              <a:extLst>
                <a:ext uri="{FF2B5EF4-FFF2-40B4-BE49-F238E27FC236}">
                  <a16:creationId xmlns:a16="http://schemas.microsoft.com/office/drawing/2014/main" id="{50BF10F6-4937-469C-BCFB-B7BC3BBB1652}"/>
                </a:ext>
              </a:extLst>
            </xdr:cNvPr>
            <xdr:cNvPicPr>
              <a:picLocks noChangeAspect="1"/>
              <a:extLst>
                <a:ext uri="{84589F7E-364E-4C9E-8A38-B11213B215E9}">
                  <a14:cameraTool cellRange="SuitLookup52" spid="_x0000_s118532"/>
                </a:ext>
              </a:extLst>
            </xdr:cNvPicPr>
          </xdr:nvPicPr>
          <xdr:blipFill>
            <a:blip xmlns:r="http://schemas.openxmlformats.org/officeDocument/2006/relationships" r:embed="rId4"/>
            <a:stretch>
              <a:fillRect/>
            </a:stretch>
          </xdr:blipFill>
          <xdr:spPr>
            <a:xfrm>
              <a:off x="73808520" y="2454729"/>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72</xdr:col>
          <xdr:colOff>45983</xdr:colOff>
          <xdr:row>11</xdr:row>
          <xdr:rowOff>48985</xdr:rowOff>
        </xdr:from>
        <xdr:to>
          <xdr:col>75</xdr:col>
          <xdr:colOff>131298</xdr:colOff>
          <xdr:row>12</xdr:row>
          <xdr:rowOff>571500</xdr:rowOff>
        </xdr:to>
        <xdr:pic>
          <xdr:nvPicPr>
            <xdr:cNvPr id="133" name="Picture 53">
              <a:extLst>
                <a:ext uri="{FF2B5EF4-FFF2-40B4-BE49-F238E27FC236}">
                  <a16:creationId xmlns:a16="http://schemas.microsoft.com/office/drawing/2014/main" id="{6CB4DFF4-F007-41C7-B0AE-1A1C5E9E92B4}"/>
                </a:ext>
              </a:extLst>
            </xdr:cNvPr>
            <xdr:cNvPicPr>
              <a:picLocks noChangeAspect="1"/>
              <a:extLst>
                <a:ext uri="{84589F7E-364E-4C9E-8A38-B11213B215E9}">
                  <a14:cameraTool cellRange="SuitLookup53" spid="_x0000_s118533"/>
                </a:ext>
              </a:extLst>
            </xdr:cNvPicPr>
          </xdr:nvPicPr>
          <xdr:blipFill>
            <a:blip xmlns:r="http://schemas.openxmlformats.org/officeDocument/2006/relationships" r:embed="rId5"/>
            <a:stretch>
              <a:fillRect/>
            </a:stretch>
          </xdr:blipFill>
          <xdr:spPr>
            <a:xfrm>
              <a:off x="70367697"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77</xdr:col>
          <xdr:colOff>13138</xdr:colOff>
          <xdr:row>11</xdr:row>
          <xdr:rowOff>48985</xdr:rowOff>
        </xdr:from>
        <xdr:to>
          <xdr:col>80</xdr:col>
          <xdr:colOff>131298</xdr:colOff>
          <xdr:row>12</xdr:row>
          <xdr:rowOff>571500</xdr:rowOff>
        </xdr:to>
        <xdr:pic>
          <xdr:nvPicPr>
            <xdr:cNvPr id="134" name="Picture 54">
              <a:extLst>
                <a:ext uri="{FF2B5EF4-FFF2-40B4-BE49-F238E27FC236}">
                  <a16:creationId xmlns:a16="http://schemas.microsoft.com/office/drawing/2014/main" id="{E66DEC7F-133C-47D2-9D37-127404F7AFF4}"/>
                </a:ext>
              </a:extLst>
            </xdr:cNvPr>
            <xdr:cNvPicPr>
              <a:picLocks noChangeAspect="1"/>
              <a:extLst>
                <a:ext uri="{84589F7E-364E-4C9E-8A38-B11213B215E9}">
                  <a14:cameraTool cellRange="SuitLookup54" spid="_x0000_s118534"/>
                </a:ext>
              </a:extLst>
            </xdr:cNvPicPr>
          </xdr:nvPicPr>
          <xdr:blipFill>
            <a:blip xmlns:r="http://schemas.openxmlformats.org/officeDocument/2006/relationships" r:embed="rId5"/>
            <a:stretch>
              <a:fillRect/>
            </a:stretch>
          </xdr:blipFill>
          <xdr:spPr>
            <a:xfrm>
              <a:off x="73801952" y="4784271"/>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72</xdr:col>
          <xdr:colOff>45983</xdr:colOff>
          <xdr:row>17</xdr:row>
          <xdr:rowOff>0</xdr:rowOff>
        </xdr:from>
        <xdr:to>
          <xdr:col>75</xdr:col>
          <xdr:colOff>131298</xdr:colOff>
          <xdr:row>18</xdr:row>
          <xdr:rowOff>0</xdr:rowOff>
        </xdr:to>
        <xdr:pic>
          <xdr:nvPicPr>
            <xdr:cNvPr id="135" name="Picture 55">
              <a:extLst>
                <a:ext uri="{FF2B5EF4-FFF2-40B4-BE49-F238E27FC236}">
                  <a16:creationId xmlns:a16="http://schemas.microsoft.com/office/drawing/2014/main" id="{D2A35996-DE3B-48BA-AF92-AE55459BC267}"/>
                </a:ext>
              </a:extLst>
            </xdr:cNvPr>
            <xdr:cNvPicPr>
              <a:picLocks noChangeAspect="1"/>
              <a:extLst>
                <a:ext uri="{84589F7E-364E-4C9E-8A38-B11213B215E9}">
                  <a14:cameraTool cellRange="SuitLookup55" spid="_x0000_s118535"/>
                </a:ext>
              </a:extLst>
            </xdr:cNvPicPr>
          </xdr:nvPicPr>
          <xdr:blipFill>
            <a:blip xmlns:r="http://schemas.openxmlformats.org/officeDocument/2006/relationships" r:embed="rId5"/>
            <a:stretch>
              <a:fillRect/>
            </a:stretch>
          </xdr:blipFill>
          <xdr:spPr>
            <a:xfrm>
              <a:off x="70367697"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77</xdr:col>
          <xdr:colOff>13138</xdr:colOff>
          <xdr:row>17</xdr:row>
          <xdr:rowOff>0</xdr:rowOff>
        </xdr:from>
        <xdr:to>
          <xdr:col>80</xdr:col>
          <xdr:colOff>131298</xdr:colOff>
          <xdr:row>18</xdr:row>
          <xdr:rowOff>0</xdr:rowOff>
        </xdr:to>
        <xdr:pic>
          <xdr:nvPicPr>
            <xdr:cNvPr id="136" name="Picture 56">
              <a:extLst>
                <a:ext uri="{FF2B5EF4-FFF2-40B4-BE49-F238E27FC236}">
                  <a16:creationId xmlns:a16="http://schemas.microsoft.com/office/drawing/2014/main" id="{468124CF-88DD-40A4-9BA3-BFE800E02723}"/>
                </a:ext>
              </a:extLst>
            </xdr:cNvPr>
            <xdr:cNvPicPr>
              <a:picLocks noChangeAspect="1"/>
              <a:extLst>
                <a:ext uri="{84589F7E-364E-4C9E-8A38-B11213B215E9}">
                  <a14:cameraTool cellRange="SuitLookup56" spid="_x0000_s118536"/>
                </a:ext>
              </a:extLst>
            </xdr:cNvPicPr>
          </xdr:nvPicPr>
          <xdr:blipFill>
            <a:blip xmlns:r="http://schemas.openxmlformats.org/officeDocument/2006/relationships" r:embed="rId4"/>
            <a:stretch>
              <a:fillRect/>
            </a:stretch>
          </xdr:blipFill>
          <xdr:spPr>
            <a:xfrm>
              <a:off x="73801952" y="7113814"/>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84</xdr:col>
          <xdr:colOff>45982</xdr:colOff>
          <xdr:row>2</xdr:row>
          <xdr:rowOff>0</xdr:rowOff>
        </xdr:from>
        <xdr:to>
          <xdr:col>87</xdr:col>
          <xdr:colOff>131297</xdr:colOff>
          <xdr:row>3</xdr:row>
          <xdr:rowOff>0</xdr:rowOff>
        </xdr:to>
        <xdr:pic>
          <xdr:nvPicPr>
            <xdr:cNvPr id="145" name="Picture 57">
              <a:extLst>
                <a:ext uri="{FF2B5EF4-FFF2-40B4-BE49-F238E27FC236}">
                  <a16:creationId xmlns:a16="http://schemas.microsoft.com/office/drawing/2014/main" id="{F1B7832F-3E80-47B8-9758-702BB83286E1}"/>
                </a:ext>
              </a:extLst>
            </xdr:cNvPr>
            <xdr:cNvPicPr>
              <a:picLocks noChangeAspect="1"/>
              <a:extLst>
                <a:ext uri="{84589F7E-364E-4C9E-8A38-B11213B215E9}">
                  <a14:cameraTool cellRange="SuitLookup57" spid="_x0000_s118537"/>
                </a:ext>
              </a:extLst>
            </xdr:cNvPicPr>
          </xdr:nvPicPr>
          <xdr:blipFill>
            <a:blip xmlns:r="http://schemas.openxmlformats.org/officeDocument/2006/relationships" r:embed="rId5"/>
            <a:stretch>
              <a:fillRect/>
            </a:stretch>
          </xdr:blipFill>
          <xdr:spPr>
            <a:xfrm>
              <a:off x="84432039"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89</xdr:col>
          <xdr:colOff>13138</xdr:colOff>
          <xdr:row>2</xdr:row>
          <xdr:rowOff>0</xdr:rowOff>
        </xdr:from>
        <xdr:to>
          <xdr:col>92</xdr:col>
          <xdr:colOff>131298</xdr:colOff>
          <xdr:row>3</xdr:row>
          <xdr:rowOff>0</xdr:rowOff>
        </xdr:to>
        <xdr:pic>
          <xdr:nvPicPr>
            <xdr:cNvPr id="146" name="Picture 58">
              <a:extLst>
                <a:ext uri="{FF2B5EF4-FFF2-40B4-BE49-F238E27FC236}">
                  <a16:creationId xmlns:a16="http://schemas.microsoft.com/office/drawing/2014/main" id="{A64948DA-816F-4E94-BD79-1941F6A18BED}"/>
                </a:ext>
              </a:extLst>
            </xdr:cNvPr>
            <xdr:cNvPicPr>
              <a:picLocks noChangeAspect="1"/>
              <a:extLst>
                <a:ext uri="{84589F7E-364E-4C9E-8A38-B11213B215E9}">
                  <a14:cameraTool cellRange="SuitLookup58" spid="_x0000_s118538"/>
                </a:ext>
              </a:extLst>
            </xdr:cNvPicPr>
          </xdr:nvPicPr>
          <xdr:blipFill>
            <a:blip xmlns:r="http://schemas.openxmlformats.org/officeDocument/2006/relationships" r:embed="rId4"/>
            <a:stretch>
              <a:fillRect/>
            </a:stretch>
          </xdr:blipFill>
          <xdr:spPr>
            <a:xfrm>
              <a:off x="87866295" y="125186"/>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84</xdr:col>
          <xdr:colOff>45983</xdr:colOff>
          <xdr:row>7</xdr:row>
          <xdr:rowOff>0</xdr:rowOff>
        </xdr:from>
        <xdr:to>
          <xdr:col>87</xdr:col>
          <xdr:colOff>131298</xdr:colOff>
          <xdr:row>8</xdr:row>
          <xdr:rowOff>0</xdr:rowOff>
        </xdr:to>
        <xdr:pic>
          <xdr:nvPicPr>
            <xdr:cNvPr id="147" name="Picture 59">
              <a:extLst>
                <a:ext uri="{FF2B5EF4-FFF2-40B4-BE49-F238E27FC236}">
                  <a16:creationId xmlns:a16="http://schemas.microsoft.com/office/drawing/2014/main" id="{0F8E9F6F-DDAB-40BF-8E4C-16F8533F4AD1}"/>
                </a:ext>
              </a:extLst>
            </xdr:cNvPr>
            <xdr:cNvPicPr>
              <a:picLocks noChangeAspect="1"/>
              <a:extLst>
                <a:ext uri="{84589F7E-364E-4C9E-8A38-B11213B215E9}">
                  <a14:cameraTool cellRange="SuitLookup59" spid="_x0000_s118539"/>
                </a:ext>
              </a:extLst>
            </xdr:cNvPicPr>
          </xdr:nvPicPr>
          <xdr:blipFill>
            <a:blip xmlns:r="http://schemas.openxmlformats.org/officeDocument/2006/relationships" r:embed="rId13"/>
            <a:stretch>
              <a:fillRect/>
            </a:stretch>
          </xdr:blipFill>
          <xdr:spPr>
            <a:xfrm>
              <a:off x="84432040"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89</xdr:col>
          <xdr:colOff>19706</xdr:colOff>
          <xdr:row>7</xdr:row>
          <xdr:rowOff>0</xdr:rowOff>
        </xdr:from>
        <xdr:to>
          <xdr:col>92</xdr:col>
          <xdr:colOff>137866</xdr:colOff>
          <xdr:row>8</xdr:row>
          <xdr:rowOff>0</xdr:rowOff>
        </xdr:to>
        <xdr:pic>
          <xdr:nvPicPr>
            <xdr:cNvPr id="148" name="Picture 60">
              <a:extLst>
                <a:ext uri="{FF2B5EF4-FFF2-40B4-BE49-F238E27FC236}">
                  <a16:creationId xmlns:a16="http://schemas.microsoft.com/office/drawing/2014/main" id="{442A7FAC-F535-44E7-B24D-4F76F2B36552}"/>
                </a:ext>
              </a:extLst>
            </xdr:cNvPr>
            <xdr:cNvPicPr>
              <a:picLocks noChangeAspect="1"/>
              <a:extLst>
                <a:ext uri="{84589F7E-364E-4C9E-8A38-B11213B215E9}">
                  <a14:cameraTool cellRange="SuitLookup60" spid="_x0000_s118540"/>
                </a:ext>
              </a:extLst>
            </xdr:cNvPicPr>
          </xdr:nvPicPr>
          <xdr:blipFill>
            <a:blip xmlns:r="http://schemas.openxmlformats.org/officeDocument/2006/relationships" r:embed="rId4"/>
            <a:stretch>
              <a:fillRect/>
            </a:stretch>
          </xdr:blipFill>
          <xdr:spPr>
            <a:xfrm>
              <a:off x="87872863" y="2454729"/>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84</xdr:col>
          <xdr:colOff>45983</xdr:colOff>
          <xdr:row>11</xdr:row>
          <xdr:rowOff>48985</xdr:rowOff>
        </xdr:from>
        <xdr:to>
          <xdr:col>87</xdr:col>
          <xdr:colOff>131298</xdr:colOff>
          <xdr:row>12</xdr:row>
          <xdr:rowOff>571500</xdr:rowOff>
        </xdr:to>
        <xdr:pic>
          <xdr:nvPicPr>
            <xdr:cNvPr id="149" name="Picture 61">
              <a:extLst>
                <a:ext uri="{FF2B5EF4-FFF2-40B4-BE49-F238E27FC236}">
                  <a16:creationId xmlns:a16="http://schemas.microsoft.com/office/drawing/2014/main" id="{82278EC0-02F3-4A28-8B89-6DC2FF8AF1C2}"/>
                </a:ext>
              </a:extLst>
            </xdr:cNvPr>
            <xdr:cNvPicPr>
              <a:picLocks noChangeAspect="1"/>
              <a:extLst>
                <a:ext uri="{84589F7E-364E-4C9E-8A38-B11213B215E9}">
                  <a14:cameraTool cellRange="SuitLookup61" spid="_x0000_s118541"/>
                </a:ext>
              </a:extLst>
            </xdr:cNvPicPr>
          </xdr:nvPicPr>
          <xdr:blipFill>
            <a:blip xmlns:r="http://schemas.openxmlformats.org/officeDocument/2006/relationships" r:embed="rId5"/>
            <a:stretch>
              <a:fillRect/>
            </a:stretch>
          </xdr:blipFill>
          <xdr:spPr>
            <a:xfrm>
              <a:off x="84432040"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89</xdr:col>
          <xdr:colOff>13138</xdr:colOff>
          <xdr:row>11</xdr:row>
          <xdr:rowOff>48985</xdr:rowOff>
        </xdr:from>
        <xdr:to>
          <xdr:col>92</xdr:col>
          <xdr:colOff>131298</xdr:colOff>
          <xdr:row>12</xdr:row>
          <xdr:rowOff>571500</xdr:rowOff>
        </xdr:to>
        <xdr:pic>
          <xdr:nvPicPr>
            <xdr:cNvPr id="150" name="Picture 62">
              <a:extLst>
                <a:ext uri="{FF2B5EF4-FFF2-40B4-BE49-F238E27FC236}">
                  <a16:creationId xmlns:a16="http://schemas.microsoft.com/office/drawing/2014/main" id="{8959FCC8-C542-491E-9020-E5B6A17016CA}"/>
                </a:ext>
              </a:extLst>
            </xdr:cNvPr>
            <xdr:cNvPicPr>
              <a:picLocks noChangeAspect="1"/>
              <a:extLst>
                <a:ext uri="{84589F7E-364E-4C9E-8A38-B11213B215E9}">
                  <a14:cameraTool cellRange="SuitLookup62" spid="_x0000_s118542"/>
                </a:ext>
              </a:extLst>
            </xdr:cNvPicPr>
          </xdr:nvPicPr>
          <xdr:blipFill>
            <a:blip xmlns:r="http://schemas.openxmlformats.org/officeDocument/2006/relationships" r:embed="rId4"/>
            <a:stretch>
              <a:fillRect/>
            </a:stretch>
          </xdr:blipFill>
          <xdr:spPr>
            <a:xfrm>
              <a:off x="87866295" y="4784271"/>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84</xdr:col>
          <xdr:colOff>45983</xdr:colOff>
          <xdr:row>17</xdr:row>
          <xdr:rowOff>0</xdr:rowOff>
        </xdr:from>
        <xdr:to>
          <xdr:col>87</xdr:col>
          <xdr:colOff>131298</xdr:colOff>
          <xdr:row>18</xdr:row>
          <xdr:rowOff>0</xdr:rowOff>
        </xdr:to>
        <xdr:pic>
          <xdr:nvPicPr>
            <xdr:cNvPr id="151" name="Picture 63">
              <a:extLst>
                <a:ext uri="{FF2B5EF4-FFF2-40B4-BE49-F238E27FC236}">
                  <a16:creationId xmlns:a16="http://schemas.microsoft.com/office/drawing/2014/main" id="{4F691834-78FE-4FC9-905D-E99FA1126C8A}"/>
                </a:ext>
              </a:extLst>
            </xdr:cNvPr>
            <xdr:cNvPicPr>
              <a:picLocks noChangeAspect="1"/>
              <a:extLst>
                <a:ext uri="{84589F7E-364E-4C9E-8A38-B11213B215E9}">
                  <a14:cameraTool cellRange="SuitLookup63" spid="_x0000_s118543"/>
                </a:ext>
              </a:extLst>
            </xdr:cNvPicPr>
          </xdr:nvPicPr>
          <xdr:blipFill>
            <a:blip xmlns:r="http://schemas.openxmlformats.org/officeDocument/2006/relationships" r:embed="rId5"/>
            <a:stretch>
              <a:fillRect/>
            </a:stretch>
          </xdr:blipFill>
          <xdr:spPr>
            <a:xfrm>
              <a:off x="84432040"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89</xdr:col>
          <xdr:colOff>13138</xdr:colOff>
          <xdr:row>17</xdr:row>
          <xdr:rowOff>0</xdr:rowOff>
        </xdr:from>
        <xdr:to>
          <xdr:col>92</xdr:col>
          <xdr:colOff>131298</xdr:colOff>
          <xdr:row>18</xdr:row>
          <xdr:rowOff>0</xdr:rowOff>
        </xdr:to>
        <xdr:pic>
          <xdr:nvPicPr>
            <xdr:cNvPr id="152" name="Picture 64">
              <a:extLst>
                <a:ext uri="{FF2B5EF4-FFF2-40B4-BE49-F238E27FC236}">
                  <a16:creationId xmlns:a16="http://schemas.microsoft.com/office/drawing/2014/main" id="{CF29E9B4-9A95-43B7-B45B-AAD9E8F19D4F}"/>
                </a:ext>
              </a:extLst>
            </xdr:cNvPr>
            <xdr:cNvPicPr>
              <a:picLocks noChangeAspect="1"/>
              <a:extLst>
                <a:ext uri="{84589F7E-364E-4C9E-8A38-B11213B215E9}">
                  <a14:cameraTool cellRange="SuitLookup64" spid="_x0000_s118544"/>
                </a:ext>
              </a:extLst>
            </xdr:cNvPicPr>
          </xdr:nvPicPr>
          <xdr:blipFill>
            <a:blip xmlns:r="http://schemas.openxmlformats.org/officeDocument/2006/relationships" r:embed="rId5"/>
            <a:stretch>
              <a:fillRect/>
            </a:stretch>
          </xdr:blipFill>
          <xdr:spPr>
            <a:xfrm>
              <a:off x="87866295" y="7113814"/>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96</xdr:col>
          <xdr:colOff>45982</xdr:colOff>
          <xdr:row>2</xdr:row>
          <xdr:rowOff>0</xdr:rowOff>
        </xdr:from>
        <xdr:to>
          <xdr:col>99</xdr:col>
          <xdr:colOff>131297</xdr:colOff>
          <xdr:row>3</xdr:row>
          <xdr:rowOff>0</xdr:rowOff>
        </xdr:to>
        <xdr:pic>
          <xdr:nvPicPr>
            <xdr:cNvPr id="73" name="Picture 65">
              <a:extLst>
                <a:ext uri="{FF2B5EF4-FFF2-40B4-BE49-F238E27FC236}">
                  <a16:creationId xmlns:a16="http://schemas.microsoft.com/office/drawing/2014/main" id="{2AC46A90-AB6E-46F3-8ECB-D8E3F970D34E}"/>
                </a:ext>
              </a:extLst>
            </xdr:cNvPr>
            <xdr:cNvPicPr>
              <a:picLocks noChangeAspect="1"/>
              <a:extLst>
                <a:ext uri="{84589F7E-364E-4C9E-8A38-B11213B215E9}">
                  <a14:cameraTool cellRange="SuitLookup65" spid="_x0000_s118545"/>
                </a:ext>
              </a:extLst>
            </xdr:cNvPicPr>
          </xdr:nvPicPr>
          <xdr:blipFill>
            <a:blip xmlns:r="http://schemas.openxmlformats.org/officeDocument/2006/relationships" r:embed="rId4"/>
            <a:stretch>
              <a:fillRect/>
            </a:stretch>
          </xdr:blipFill>
          <xdr:spPr>
            <a:xfrm>
              <a:off x="49271182"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101</xdr:col>
          <xdr:colOff>13138</xdr:colOff>
          <xdr:row>2</xdr:row>
          <xdr:rowOff>0</xdr:rowOff>
        </xdr:from>
        <xdr:to>
          <xdr:col>104</xdr:col>
          <xdr:colOff>131298</xdr:colOff>
          <xdr:row>3</xdr:row>
          <xdr:rowOff>0</xdr:rowOff>
        </xdr:to>
        <xdr:pic>
          <xdr:nvPicPr>
            <xdr:cNvPr id="74" name="Picture 66">
              <a:extLst>
                <a:ext uri="{FF2B5EF4-FFF2-40B4-BE49-F238E27FC236}">
                  <a16:creationId xmlns:a16="http://schemas.microsoft.com/office/drawing/2014/main" id="{5930183F-4022-401F-A1A9-14CFBC1CECB6}"/>
                </a:ext>
              </a:extLst>
            </xdr:cNvPr>
            <xdr:cNvPicPr>
              <a:picLocks noChangeAspect="1"/>
              <a:extLst>
                <a:ext uri="{84589F7E-364E-4C9E-8A38-B11213B215E9}">
                  <a14:cameraTool cellRange="SuitLookup66" spid="_x0000_s118546"/>
                </a:ext>
              </a:extLst>
            </xdr:cNvPicPr>
          </xdr:nvPicPr>
          <xdr:blipFill>
            <a:blip xmlns:r="http://schemas.openxmlformats.org/officeDocument/2006/relationships" r:embed="rId14"/>
            <a:stretch>
              <a:fillRect/>
            </a:stretch>
          </xdr:blipFill>
          <xdr:spPr>
            <a:xfrm>
              <a:off x="52705438" y="125186"/>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96</xdr:col>
          <xdr:colOff>45983</xdr:colOff>
          <xdr:row>7</xdr:row>
          <xdr:rowOff>0</xdr:rowOff>
        </xdr:from>
        <xdr:to>
          <xdr:col>99</xdr:col>
          <xdr:colOff>131298</xdr:colOff>
          <xdr:row>8</xdr:row>
          <xdr:rowOff>0</xdr:rowOff>
        </xdr:to>
        <xdr:pic>
          <xdr:nvPicPr>
            <xdr:cNvPr id="75" name="Picture 67">
              <a:extLst>
                <a:ext uri="{FF2B5EF4-FFF2-40B4-BE49-F238E27FC236}">
                  <a16:creationId xmlns:a16="http://schemas.microsoft.com/office/drawing/2014/main" id="{39CF545E-820C-4811-B9B9-BD91337BB76C}"/>
                </a:ext>
              </a:extLst>
            </xdr:cNvPr>
            <xdr:cNvPicPr>
              <a:picLocks noChangeAspect="1"/>
              <a:extLst>
                <a:ext uri="{84589F7E-364E-4C9E-8A38-B11213B215E9}">
                  <a14:cameraTool cellRange="SuitLookup67" spid="_x0000_s118547"/>
                </a:ext>
              </a:extLst>
            </xdr:cNvPicPr>
          </xdr:nvPicPr>
          <xdr:blipFill>
            <a:blip xmlns:r="http://schemas.openxmlformats.org/officeDocument/2006/relationships" r:embed="rId5"/>
            <a:stretch>
              <a:fillRect/>
            </a:stretch>
          </xdr:blipFill>
          <xdr:spPr>
            <a:xfrm>
              <a:off x="49271183"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101</xdr:col>
          <xdr:colOff>19706</xdr:colOff>
          <xdr:row>7</xdr:row>
          <xdr:rowOff>0</xdr:rowOff>
        </xdr:from>
        <xdr:to>
          <xdr:col>104</xdr:col>
          <xdr:colOff>137866</xdr:colOff>
          <xdr:row>8</xdr:row>
          <xdr:rowOff>0</xdr:rowOff>
        </xdr:to>
        <xdr:pic>
          <xdr:nvPicPr>
            <xdr:cNvPr id="76" name="Picture 68">
              <a:extLst>
                <a:ext uri="{FF2B5EF4-FFF2-40B4-BE49-F238E27FC236}">
                  <a16:creationId xmlns:a16="http://schemas.microsoft.com/office/drawing/2014/main" id="{66DA6F6B-A019-4133-94FA-973969CB2495}"/>
                </a:ext>
              </a:extLst>
            </xdr:cNvPr>
            <xdr:cNvPicPr>
              <a:picLocks noChangeAspect="1"/>
              <a:extLst>
                <a:ext uri="{84589F7E-364E-4C9E-8A38-B11213B215E9}">
                  <a14:cameraTool cellRange="SuitLookup68" spid="_x0000_s118548"/>
                </a:ext>
              </a:extLst>
            </xdr:cNvPicPr>
          </xdr:nvPicPr>
          <xdr:blipFill>
            <a:blip xmlns:r="http://schemas.openxmlformats.org/officeDocument/2006/relationships" r:embed="rId5"/>
            <a:stretch>
              <a:fillRect/>
            </a:stretch>
          </xdr:blipFill>
          <xdr:spPr>
            <a:xfrm>
              <a:off x="52712006" y="2454729"/>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96</xdr:col>
          <xdr:colOff>45983</xdr:colOff>
          <xdr:row>11</xdr:row>
          <xdr:rowOff>48985</xdr:rowOff>
        </xdr:from>
        <xdr:to>
          <xdr:col>99</xdr:col>
          <xdr:colOff>131298</xdr:colOff>
          <xdr:row>12</xdr:row>
          <xdr:rowOff>571500</xdr:rowOff>
        </xdr:to>
        <xdr:pic>
          <xdr:nvPicPr>
            <xdr:cNvPr id="77" name="Picture 69">
              <a:extLst>
                <a:ext uri="{FF2B5EF4-FFF2-40B4-BE49-F238E27FC236}">
                  <a16:creationId xmlns:a16="http://schemas.microsoft.com/office/drawing/2014/main" id="{5CC7C046-005C-4269-B472-E71730010E13}"/>
                </a:ext>
              </a:extLst>
            </xdr:cNvPr>
            <xdr:cNvPicPr>
              <a:picLocks noChangeAspect="1"/>
              <a:extLst>
                <a:ext uri="{84589F7E-364E-4C9E-8A38-B11213B215E9}">
                  <a14:cameraTool cellRange="SuitLookup69" spid="_x0000_s118549"/>
                </a:ext>
              </a:extLst>
            </xdr:cNvPicPr>
          </xdr:nvPicPr>
          <xdr:blipFill>
            <a:blip xmlns:r="http://schemas.openxmlformats.org/officeDocument/2006/relationships" r:embed="rId4"/>
            <a:stretch>
              <a:fillRect/>
            </a:stretch>
          </xdr:blipFill>
          <xdr:spPr>
            <a:xfrm>
              <a:off x="49271183"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101</xdr:col>
          <xdr:colOff>13138</xdr:colOff>
          <xdr:row>11</xdr:row>
          <xdr:rowOff>48985</xdr:rowOff>
        </xdr:from>
        <xdr:to>
          <xdr:col>104</xdr:col>
          <xdr:colOff>131298</xdr:colOff>
          <xdr:row>12</xdr:row>
          <xdr:rowOff>571500</xdr:rowOff>
        </xdr:to>
        <xdr:pic>
          <xdr:nvPicPr>
            <xdr:cNvPr id="78" name="Picture 70">
              <a:extLst>
                <a:ext uri="{FF2B5EF4-FFF2-40B4-BE49-F238E27FC236}">
                  <a16:creationId xmlns:a16="http://schemas.microsoft.com/office/drawing/2014/main" id="{55CBF1D7-3156-4868-9F16-4E6B3DBFC1B7}"/>
                </a:ext>
              </a:extLst>
            </xdr:cNvPr>
            <xdr:cNvPicPr>
              <a:picLocks noChangeAspect="1"/>
              <a:extLst>
                <a:ext uri="{84589F7E-364E-4C9E-8A38-B11213B215E9}">
                  <a14:cameraTool cellRange="SuitLookup70" spid="_x0000_s118550"/>
                </a:ext>
              </a:extLst>
            </xdr:cNvPicPr>
          </xdr:nvPicPr>
          <xdr:blipFill>
            <a:blip xmlns:r="http://schemas.openxmlformats.org/officeDocument/2006/relationships" r:embed="rId3"/>
            <a:stretch>
              <a:fillRect/>
            </a:stretch>
          </xdr:blipFill>
          <xdr:spPr>
            <a:xfrm>
              <a:off x="52705438" y="4784271"/>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96</xdr:col>
          <xdr:colOff>45983</xdr:colOff>
          <xdr:row>17</xdr:row>
          <xdr:rowOff>0</xdr:rowOff>
        </xdr:from>
        <xdr:to>
          <xdr:col>99</xdr:col>
          <xdr:colOff>131298</xdr:colOff>
          <xdr:row>18</xdr:row>
          <xdr:rowOff>0</xdr:rowOff>
        </xdr:to>
        <xdr:pic>
          <xdr:nvPicPr>
            <xdr:cNvPr id="79" name="Picture 71">
              <a:extLst>
                <a:ext uri="{FF2B5EF4-FFF2-40B4-BE49-F238E27FC236}">
                  <a16:creationId xmlns:a16="http://schemas.microsoft.com/office/drawing/2014/main" id="{B37399A3-4461-41ED-BF7C-B69E98F97E98}"/>
                </a:ext>
              </a:extLst>
            </xdr:cNvPr>
            <xdr:cNvPicPr>
              <a:picLocks noChangeAspect="1"/>
              <a:extLst>
                <a:ext uri="{84589F7E-364E-4C9E-8A38-B11213B215E9}">
                  <a14:cameraTool cellRange="SuitLookup71" spid="_x0000_s118551"/>
                </a:ext>
              </a:extLst>
            </xdr:cNvPicPr>
          </xdr:nvPicPr>
          <xdr:blipFill>
            <a:blip xmlns:r="http://schemas.openxmlformats.org/officeDocument/2006/relationships" r:embed="rId4"/>
            <a:stretch>
              <a:fillRect/>
            </a:stretch>
          </xdr:blipFill>
          <xdr:spPr>
            <a:xfrm>
              <a:off x="49271183"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101</xdr:col>
          <xdr:colOff>13138</xdr:colOff>
          <xdr:row>17</xdr:row>
          <xdr:rowOff>0</xdr:rowOff>
        </xdr:from>
        <xdr:to>
          <xdr:col>104</xdr:col>
          <xdr:colOff>131298</xdr:colOff>
          <xdr:row>18</xdr:row>
          <xdr:rowOff>0</xdr:rowOff>
        </xdr:to>
        <xdr:pic>
          <xdr:nvPicPr>
            <xdr:cNvPr id="80" name="Picture 72">
              <a:extLst>
                <a:ext uri="{FF2B5EF4-FFF2-40B4-BE49-F238E27FC236}">
                  <a16:creationId xmlns:a16="http://schemas.microsoft.com/office/drawing/2014/main" id="{9352FBAA-06FA-4273-9B61-CE553916383C}"/>
                </a:ext>
              </a:extLst>
            </xdr:cNvPr>
            <xdr:cNvPicPr>
              <a:picLocks noChangeAspect="1"/>
              <a:extLst>
                <a:ext uri="{84589F7E-364E-4C9E-8A38-B11213B215E9}">
                  <a14:cameraTool cellRange="SuitLookup72" spid="_x0000_s118552"/>
                </a:ext>
              </a:extLst>
            </xdr:cNvPicPr>
          </xdr:nvPicPr>
          <xdr:blipFill>
            <a:blip xmlns:r="http://schemas.openxmlformats.org/officeDocument/2006/relationships" r:embed="rId5"/>
            <a:stretch>
              <a:fillRect/>
            </a:stretch>
          </xdr:blipFill>
          <xdr:spPr>
            <a:xfrm>
              <a:off x="52705438" y="7113814"/>
              <a:ext cx="78763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108</xdr:col>
          <xdr:colOff>45982</xdr:colOff>
          <xdr:row>2</xdr:row>
          <xdr:rowOff>0</xdr:rowOff>
        </xdr:from>
        <xdr:to>
          <xdr:col>111</xdr:col>
          <xdr:colOff>131297</xdr:colOff>
          <xdr:row>3</xdr:row>
          <xdr:rowOff>0</xdr:rowOff>
        </xdr:to>
        <xdr:pic>
          <xdr:nvPicPr>
            <xdr:cNvPr id="89" name="Picture 73">
              <a:extLst>
                <a:ext uri="{FF2B5EF4-FFF2-40B4-BE49-F238E27FC236}">
                  <a16:creationId xmlns:a16="http://schemas.microsoft.com/office/drawing/2014/main" id="{2926DA3A-23CE-4BE1-8076-CA89703F947C}"/>
                </a:ext>
              </a:extLst>
            </xdr:cNvPr>
            <xdr:cNvPicPr>
              <a:picLocks noChangeAspect="1"/>
              <a:extLst>
                <a:ext uri="{84589F7E-364E-4C9E-8A38-B11213B215E9}">
                  <a14:cameraTool cellRange="SuitLookup73" spid="_x0000_s118553"/>
                </a:ext>
              </a:extLst>
            </xdr:cNvPicPr>
          </xdr:nvPicPr>
          <xdr:blipFill>
            <a:blip xmlns:r="http://schemas.openxmlformats.org/officeDocument/2006/relationships" r:embed="rId5"/>
            <a:stretch>
              <a:fillRect/>
            </a:stretch>
          </xdr:blipFill>
          <xdr:spPr>
            <a:xfrm>
              <a:off x="56303353" y="125186"/>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113</xdr:col>
          <xdr:colOff>13138</xdr:colOff>
          <xdr:row>2</xdr:row>
          <xdr:rowOff>0</xdr:rowOff>
        </xdr:from>
        <xdr:to>
          <xdr:col>116</xdr:col>
          <xdr:colOff>131298</xdr:colOff>
          <xdr:row>3</xdr:row>
          <xdr:rowOff>0</xdr:rowOff>
        </xdr:to>
        <xdr:pic>
          <xdr:nvPicPr>
            <xdr:cNvPr id="90" name="Picture 74">
              <a:extLst>
                <a:ext uri="{FF2B5EF4-FFF2-40B4-BE49-F238E27FC236}">
                  <a16:creationId xmlns:a16="http://schemas.microsoft.com/office/drawing/2014/main" id="{7BB4A6B7-A555-4DE7-BA0D-7B914201A7E2}"/>
                </a:ext>
              </a:extLst>
            </xdr:cNvPr>
            <xdr:cNvPicPr>
              <a:picLocks noChangeAspect="1"/>
              <a:extLst>
                <a:ext uri="{84589F7E-364E-4C9E-8A38-B11213B215E9}">
                  <a14:cameraTool cellRange="SuitLookup74" spid="_x0000_s118554"/>
                </a:ext>
              </a:extLst>
            </xdr:cNvPicPr>
          </xdr:nvPicPr>
          <xdr:blipFill>
            <a:blip xmlns:r="http://schemas.openxmlformats.org/officeDocument/2006/relationships" r:embed="rId8"/>
            <a:stretch>
              <a:fillRect/>
            </a:stretch>
          </xdr:blipFill>
          <xdr:spPr>
            <a:xfrm>
              <a:off x="59737609" y="125186"/>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108</xdr:col>
          <xdr:colOff>45983</xdr:colOff>
          <xdr:row>7</xdr:row>
          <xdr:rowOff>0</xdr:rowOff>
        </xdr:from>
        <xdr:to>
          <xdr:col>111</xdr:col>
          <xdr:colOff>131298</xdr:colOff>
          <xdr:row>8</xdr:row>
          <xdr:rowOff>0</xdr:rowOff>
        </xdr:to>
        <xdr:pic>
          <xdr:nvPicPr>
            <xdr:cNvPr id="91" name="Picture 75">
              <a:extLst>
                <a:ext uri="{FF2B5EF4-FFF2-40B4-BE49-F238E27FC236}">
                  <a16:creationId xmlns:a16="http://schemas.microsoft.com/office/drawing/2014/main" id="{774011D1-2FE3-4021-AE86-0022F3F75393}"/>
                </a:ext>
              </a:extLst>
            </xdr:cNvPr>
            <xdr:cNvPicPr>
              <a:picLocks noChangeAspect="1"/>
              <a:extLst>
                <a:ext uri="{84589F7E-364E-4C9E-8A38-B11213B215E9}">
                  <a14:cameraTool cellRange="SuitLookup75" spid="_x0000_s118555"/>
                </a:ext>
              </a:extLst>
            </xdr:cNvPicPr>
          </xdr:nvPicPr>
          <xdr:blipFill>
            <a:blip xmlns:r="http://schemas.openxmlformats.org/officeDocument/2006/relationships" r:embed="rId5"/>
            <a:stretch>
              <a:fillRect/>
            </a:stretch>
          </xdr:blipFill>
          <xdr:spPr>
            <a:xfrm>
              <a:off x="56303354" y="2454729"/>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113</xdr:col>
          <xdr:colOff>19706</xdr:colOff>
          <xdr:row>7</xdr:row>
          <xdr:rowOff>0</xdr:rowOff>
        </xdr:from>
        <xdr:to>
          <xdr:col>116</xdr:col>
          <xdr:colOff>137866</xdr:colOff>
          <xdr:row>8</xdr:row>
          <xdr:rowOff>0</xdr:rowOff>
        </xdr:to>
        <xdr:pic>
          <xdr:nvPicPr>
            <xdr:cNvPr id="92" name="Picture 76">
              <a:extLst>
                <a:ext uri="{FF2B5EF4-FFF2-40B4-BE49-F238E27FC236}">
                  <a16:creationId xmlns:a16="http://schemas.microsoft.com/office/drawing/2014/main" id="{89CA47D6-AFE5-4D86-B5F9-5E38BF0511C4}"/>
                </a:ext>
              </a:extLst>
            </xdr:cNvPr>
            <xdr:cNvPicPr>
              <a:picLocks noChangeAspect="1"/>
              <a:extLst>
                <a:ext uri="{84589F7E-364E-4C9E-8A38-B11213B215E9}">
                  <a14:cameraTool cellRange="SuitLookup76" spid="_x0000_s118556"/>
                </a:ext>
              </a:extLst>
            </xdr:cNvPicPr>
          </xdr:nvPicPr>
          <xdr:blipFill>
            <a:blip xmlns:r="http://schemas.openxmlformats.org/officeDocument/2006/relationships" r:embed="rId5"/>
            <a:stretch>
              <a:fillRect/>
            </a:stretch>
          </xdr:blipFill>
          <xdr:spPr>
            <a:xfrm>
              <a:off x="59744177" y="2454729"/>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108</xdr:col>
          <xdr:colOff>45983</xdr:colOff>
          <xdr:row>11</xdr:row>
          <xdr:rowOff>48985</xdr:rowOff>
        </xdr:from>
        <xdr:to>
          <xdr:col>111</xdr:col>
          <xdr:colOff>131298</xdr:colOff>
          <xdr:row>12</xdr:row>
          <xdr:rowOff>571500</xdr:rowOff>
        </xdr:to>
        <xdr:pic>
          <xdr:nvPicPr>
            <xdr:cNvPr id="93" name="Picture 77">
              <a:extLst>
                <a:ext uri="{FF2B5EF4-FFF2-40B4-BE49-F238E27FC236}">
                  <a16:creationId xmlns:a16="http://schemas.microsoft.com/office/drawing/2014/main" id="{2DC55581-B346-4A68-9A46-81656CABBB64}"/>
                </a:ext>
              </a:extLst>
            </xdr:cNvPr>
            <xdr:cNvPicPr>
              <a:picLocks noChangeAspect="1"/>
              <a:extLst>
                <a:ext uri="{84589F7E-364E-4C9E-8A38-B11213B215E9}">
                  <a14:cameraTool cellRange="SuitLookup77" spid="_x0000_s118557"/>
                </a:ext>
              </a:extLst>
            </xdr:cNvPicPr>
          </xdr:nvPicPr>
          <xdr:blipFill>
            <a:blip xmlns:r="http://schemas.openxmlformats.org/officeDocument/2006/relationships" r:embed="rId4"/>
            <a:stretch>
              <a:fillRect/>
            </a:stretch>
          </xdr:blipFill>
          <xdr:spPr>
            <a:xfrm>
              <a:off x="56303354" y="4784271"/>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113</xdr:col>
          <xdr:colOff>13138</xdr:colOff>
          <xdr:row>11</xdr:row>
          <xdr:rowOff>48985</xdr:rowOff>
        </xdr:from>
        <xdr:to>
          <xdr:col>116</xdr:col>
          <xdr:colOff>131298</xdr:colOff>
          <xdr:row>12</xdr:row>
          <xdr:rowOff>571500</xdr:rowOff>
        </xdr:to>
        <xdr:pic>
          <xdr:nvPicPr>
            <xdr:cNvPr id="94" name="Picture 78">
              <a:extLst>
                <a:ext uri="{FF2B5EF4-FFF2-40B4-BE49-F238E27FC236}">
                  <a16:creationId xmlns:a16="http://schemas.microsoft.com/office/drawing/2014/main" id="{477D5B0A-A293-4867-A620-FF6B01D5C02B}"/>
                </a:ext>
              </a:extLst>
            </xdr:cNvPr>
            <xdr:cNvPicPr>
              <a:picLocks noChangeAspect="1"/>
              <a:extLst>
                <a:ext uri="{84589F7E-364E-4C9E-8A38-B11213B215E9}">
                  <a14:cameraTool cellRange="SuitLookup78" spid="_x0000_s118558"/>
                </a:ext>
              </a:extLst>
            </xdr:cNvPicPr>
          </xdr:nvPicPr>
          <xdr:blipFill>
            <a:blip xmlns:r="http://schemas.openxmlformats.org/officeDocument/2006/relationships" r:embed="rId5"/>
            <a:stretch>
              <a:fillRect/>
            </a:stretch>
          </xdr:blipFill>
          <xdr:spPr>
            <a:xfrm>
              <a:off x="59737609" y="4784271"/>
              <a:ext cx="787632"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108</xdr:col>
          <xdr:colOff>45983</xdr:colOff>
          <xdr:row>17</xdr:row>
          <xdr:rowOff>0</xdr:rowOff>
        </xdr:from>
        <xdr:to>
          <xdr:col>111</xdr:col>
          <xdr:colOff>131298</xdr:colOff>
          <xdr:row>18</xdr:row>
          <xdr:rowOff>0</xdr:rowOff>
        </xdr:to>
        <xdr:pic>
          <xdr:nvPicPr>
            <xdr:cNvPr id="95" name="Picture 79">
              <a:extLst>
                <a:ext uri="{FF2B5EF4-FFF2-40B4-BE49-F238E27FC236}">
                  <a16:creationId xmlns:a16="http://schemas.microsoft.com/office/drawing/2014/main" id="{77C352C0-42CD-43C6-8567-971C86979D42}"/>
                </a:ext>
              </a:extLst>
            </xdr:cNvPr>
            <xdr:cNvPicPr>
              <a:picLocks noChangeAspect="1"/>
              <a:extLst>
                <a:ext uri="{84589F7E-364E-4C9E-8A38-B11213B215E9}">
                  <a14:cameraTool cellRange="SuitLookup79" spid="_x0000_s118559"/>
                </a:ext>
              </a:extLst>
            </xdr:cNvPicPr>
          </xdr:nvPicPr>
          <xdr:blipFill>
            <a:blip xmlns:r="http://schemas.openxmlformats.org/officeDocument/2006/relationships" r:embed="rId4"/>
            <a:stretch>
              <a:fillRect/>
            </a:stretch>
          </xdr:blipFill>
          <xdr:spPr>
            <a:xfrm>
              <a:off x="56303354" y="7113814"/>
              <a:ext cx="782001"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113</xdr:col>
          <xdr:colOff>13138</xdr:colOff>
          <xdr:row>17</xdr:row>
          <xdr:rowOff>0</xdr:rowOff>
        </xdr:from>
        <xdr:to>
          <xdr:col>116</xdr:col>
          <xdr:colOff>131298</xdr:colOff>
          <xdr:row>18</xdr:row>
          <xdr:rowOff>0</xdr:rowOff>
        </xdr:to>
        <xdr:pic>
          <xdr:nvPicPr>
            <xdr:cNvPr id="96" name="Picture 80">
              <a:extLst>
                <a:ext uri="{FF2B5EF4-FFF2-40B4-BE49-F238E27FC236}">
                  <a16:creationId xmlns:a16="http://schemas.microsoft.com/office/drawing/2014/main" id="{6402845D-6052-4FC2-9CA7-9A7934DFDAAF}"/>
                </a:ext>
              </a:extLst>
            </xdr:cNvPr>
            <xdr:cNvPicPr>
              <a:picLocks noChangeAspect="1"/>
              <a:extLst>
                <a:ext uri="{84589F7E-364E-4C9E-8A38-B11213B215E9}">
                  <a14:cameraTool cellRange="SuitLookup80" spid="_x0000_s118560"/>
                </a:ext>
              </a:extLst>
            </xdr:cNvPicPr>
          </xdr:nvPicPr>
          <xdr:blipFill>
            <a:blip xmlns:r="http://schemas.openxmlformats.org/officeDocument/2006/relationships" r:embed="rId5"/>
            <a:stretch>
              <a:fillRect/>
            </a:stretch>
          </xdr:blipFill>
          <xdr:spPr>
            <a:xfrm>
              <a:off x="59737609" y="7113814"/>
              <a:ext cx="787632" cy="571500"/>
            </a:xfrm>
            <a:prstGeom prst="rect">
              <a:avLst/>
            </a:prstGeom>
            <a:noFill/>
            <a:ln>
              <a:noFill/>
            </a:ln>
            <a:effec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45982</xdr:colOff>
          <xdr:row>2</xdr:row>
          <xdr:rowOff>0</xdr:rowOff>
        </xdr:from>
        <xdr:to>
          <xdr:col>3</xdr:col>
          <xdr:colOff>130346</xdr:colOff>
          <xdr:row>3</xdr:row>
          <xdr:rowOff>0</xdr:rowOff>
        </xdr:to>
        <xdr:pic>
          <xdr:nvPicPr>
            <xdr:cNvPr id="3" name="Picture 1">
              <a:extLst>
                <a:ext uri="{FF2B5EF4-FFF2-40B4-BE49-F238E27FC236}">
                  <a16:creationId xmlns:a16="http://schemas.microsoft.com/office/drawing/2014/main" id="{8B6B2FAC-0DDF-4812-902C-02CEEB8FDE1E}"/>
                </a:ext>
              </a:extLst>
            </xdr:cNvPr>
            <xdr:cNvPicPr>
              <a:picLocks noChangeAspect="1"/>
              <a:extLst>
                <a:ext uri="{84589F7E-364E-4C9E-8A38-B11213B215E9}">
                  <a14:cameraTool cellRange="SuitLookup1MT" spid="_x0000_s118805"/>
                </a:ext>
              </a:extLst>
            </xdr:cNvPicPr>
          </xdr:nvPicPr>
          <xdr:blipFill>
            <a:blip xmlns:r="http://schemas.openxmlformats.org/officeDocument/2006/relationships" r:embed="rId1"/>
            <a:stretch>
              <a:fillRect/>
            </a:stretch>
          </xdr:blipFill>
          <xdr:spPr>
            <a:xfrm>
              <a:off x="45982" y="125186"/>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2</xdr:row>
          <xdr:rowOff>0</xdr:rowOff>
        </xdr:from>
        <xdr:to>
          <xdr:col>8</xdr:col>
          <xdr:colOff>124717</xdr:colOff>
          <xdr:row>3</xdr:row>
          <xdr:rowOff>0</xdr:rowOff>
        </xdr:to>
        <xdr:pic>
          <xdr:nvPicPr>
            <xdr:cNvPr id="4" name="Picture 2">
              <a:extLst>
                <a:ext uri="{FF2B5EF4-FFF2-40B4-BE49-F238E27FC236}">
                  <a16:creationId xmlns:a16="http://schemas.microsoft.com/office/drawing/2014/main" id="{708B6F1B-BA72-4163-B967-5DAD42C44A31}"/>
                </a:ext>
              </a:extLst>
            </xdr:cNvPr>
            <xdr:cNvPicPr>
              <a:picLocks noChangeAspect="1"/>
              <a:extLst>
                <a:ext uri="{84589F7E-364E-4C9E-8A38-B11213B215E9}">
                  <a14:cameraTool cellRange="SuitLookup2MT" spid="_x0000_s118806"/>
                </a:ext>
              </a:extLst>
            </xdr:cNvPicPr>
          </xdr:nvPicPr>
          <xdr:blipFill>
            <a:blip xmlns:r="http://schemas.openxmlformats.org/officeDocument/2006/relationships" r:embed="rId2"/>
            <a:stretch>
              <a:fillRect/>
            </a:stretch>
          </xdr:blipFill>
          <xdr:spPr>
            <a:xfrm>
              <a:off x="3480238" y="125186"/>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7</xdr:row>
          <xdr:rowOff>0</xdr:rowOff>
        </xdr:from>
        <xdr:to>
          <xdr:col>3</xdr:col>
          <xdr:colOff>130347</xdr:colOff>
          <xdr:row>8</xdr:row>
          <xdr:rowOff>0</xdr:rowOff>
        </xdr:to>
        <xdr:pic>
          <xdr:nvPicPr>
            <xdr:cNvPr id="5" name="Picture 3">
              <a:extLst>
                <a:ext uri="{FF2B5EF4-FFF2-40B4-BE49-F238E27FC236}">
                  <a16:creationId xmlns:a16="http://schemas.microsoft.com/office/drawing/2014/main" id="{CBFE6456-03FE-41AA-B6FD-3C83EDF4E6C2}"/>
                </a:ext>
              </a:extLst>
            </xdr:cNvPr>
            <xdr:cNvPicPr>
              <a:picLocks noChangeAspect="1"/>
              <a:extLst>
                <a:ext uri="{84589F7E-364E-4C9E-8A38-B11213B215E9}">
                  <a14:cameraTool cellRange="SuitLookup3MT" spid="_x0000_s118807"/>
                </a:ext>
              </a:extLst>
            </xdr:cNvPicPr>
          </xdr:nvPicPr>
          <xdr:blipFill>
            <a:blip xmlns:r="http://schemas.openxmlformats.org/officeDocument/2006/relationships" r:embed="rId3"/>
            <a:stretch>
              <a:fillRect/>
            </a:stretch>
          </xdr:blipFill>
          <xdr:spPr>
            <a:xfrm>
              <a:off x="45983" y="2454729"/>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19706</xdr:colOff>
          <xdr:row>7</xdr:row>
          <xdr:rowOff>0</xdr:rowOff>
        </xdr:from>
        <xdr:to>
          <xdr:col>8</xdr:col>
          <xdr:colOff>131285</xdr:colOff>
          <xdr:row>8</xdr:row>
          <xdr:rowOff>0</xdr:rowOff>
        </xdr:to>
        <xdr:pic>
          <xdr:nvPicPr>
            <xdr:cNvPr id="6" name="Picture 4">
              <a:extLst>
                <a:ext uri="{FF2B5EF4-FFF2-40B4-BE49-F238E27FC236}">
                  <a16:creationId xmlns:a16="http://schemas.microsoft.com/office/drawing/2014/main" id="{160BEFBB-3B42-4225-9A9A-BBCEDD7E5D44}"/>
                </a:ext>
              </a:extLst>
            </xdr:cNvPr>
            <xdr:cNvPicPr>
              <a:picLocks noChangeAspect="1"/>
              <a:extLst>
                <a:ext uri="{84589F7E-364E-4C9E-8A38-B11213B215E9}">
                  <a14:cameraTool cellRange="SuitLookup4MT" spid="_x0000_s118808"/>
                </a:ext>
              </a:extLst>
            </xdr:cNvPicPr>
          </xdr:nvPicPr>
          <xdr:blipFill>
            <a:blip xmlns:r="http://schemas.openxmlformats.org/officeDocument/2006/relationships" r:embed="rId4"/>
            <a:stretch>
              <a:fillRect/>
            </a:stretch>
          </xdr:blipFill>
          <xdr:spPr>
            <a:xfrm>
              <a:off x="3486806" y="2454729"/>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11</xdr:row>
          <xdr:rowOff>48985</xdr:rowOff>
        </xdr:from>
        <xdr:to>
          <xdr:col>3</xdr:col>
          <xdr:colOff>130347</xdr:colOff>
          <xdr:row>12</xdr:row>
          <xdr:rowOff>571500</xdr:rowOff>
        </xdr:to>
        <xdr:pic>
          <xdr:nvPicPr>
            <xdr:cNvPr id="7" name="Picture 5">
              <a:extLst>
                <a:ext uri="{FF2B5EF4-FFF2-40B4-BE49-F238E27FC236}">
                  <a16:creationId xmlns:a16="http://schemas.microsoft.com/office/drawing/2014/main" id="{F222093F-137B-4F2F-B31F-F4A4E7640371}"/>
                </a:ext>
              </a:extLst>
            </xdr:cNvPr>
            <xdr:cNvPicPr>
              <a:picLocks noChangeAspect="1"/>
              <a:extLst>
                <a:ext uri="{84589F7E-364E-4C9E-8A38-B11213B215E9}">
                  <a14:cameraTool cellRange="SuitLookup5MT" spid="_x0000_s118809"/>
                </a:ext>
              </a:extLst>
            </xdr:cNvPicPr>
          </xdr:nvPicPr>
          <xdr:blipFill>
            <a:blip xmlns:r="http://schemas.openxmlformats.org/officeDocument/2006/relationships" r:embed="rId5"/>
            <a:stretch>
              <a:fillRect/>
            </a:stretch>
          </xdr:blipFill>
          <xdr:spPr>
            <a:xfrm>
              <a:off x="45983" y="4784271"/>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11</xdr:row>
          <xdr:rowOff>48985</xdr:rowOff>
        </xdr:from>
        <xdr:to>
          <xdr:col>8</xdr:col>
          <xdr:colOff>124717</xdr:colOff>
          <xdr:row>12</xdr:row>
          <xdr:rowOff>571500</xdr:rowOff>
        </xdr:to>
        <xdr:pic>
          <xdr:nvPicPr>
            <xdr:cNvPr id="8" name="Picture 6">
              <a:extLst>
                <a:ext uri="{FF2B5EF4-FFF2-40B4-BE49-F238E27FC236}">
                  <a16:creationId xmlns:a16="http://schemas.microsoft.com/office/drawing/2014/main" id="{391D1BAB-21DA-4D7F-B90B-28D00E3C85B0}"/>
                </a:ext>
              </a:extLst>
            </xdr:cNvPr>
            <xdr:cNvPicPr>
              <a:picLocks noChangeAspect="1"/>
              <a:extLst>
                <a:ext uri="{84589F7E-364E-4C9E-8A38-B11213B215E9}">
                  <a14:cameraTool cellRange="SuitLookup6MT" spid="_x0000_s118810"/>
                </a:ext>
              </a:extLst>
            </xdr:cNvPicPr>
          </xdr:nvPicPr>
          <xdr:blipFill>
            <a:blip xmlns:r="http://schemas.openxmlformats.org/officeDocument/2006/relationships" r:embed="rId6"/>
            <a:stretch>
              <a:fillRect/>
            </a:stretch>
          </xdr:blipFill>
          <xdr:spPr>
            <a:xfrm>
              <a:off x="3480238" y="4784271"/>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45983</xdr:colOff>
          <xdr:row>17</xdr:row>
          <xdr:rowOff>0</xdr:rowOff>
        </xdr:from>
        <xdr:to>
          <xdr:col>3</xdr:col>
          <xdr:colOff>130347</xdr:colOff>
          <xdr:row>18</xdr:row>
          <xdr:rowOff>0</xdr:rowOff>
        </xdr:to>
        <xdr:pic>
          <xdr:nvPicPr>
            <xdr:cNvPr id="9" name="Picture 7">
              <a:extLst>
                <a:ext uri="{FF2B5EF4-FFF2-40B4-BE49-F238E27FC236}">
                  <a16:creationId xmlns:a16="http://schemas.microsoft.com/office/drawing/2014/main" id="{9CCDBD90-8F13-418C-8E0F-8ACD5411CD3D}"/>
                </a:ext>
              </a:extLst>
            </xdr:cNvPr>
            <xdr:cNvPicPr>
              <a:picLocks noChangeAspect="1"/>
              <a:extLst>
                <a:ext uri="{84589F7E-364E-4C9E-8A38-B11213B215E9}">
                  <a14:cameraTool cellRange="SuitLookup7MT" spid="_x0000_s118811"/>
                </a:ext>
              </a:extLst>
            </xdr:cNvPicPr>
          </xdr:nvPicPr>
          <xdr:blipFill>
            <a:blip xmlns:r="http://schemas.openxmlformats.org/officeDocument/2006/relationships" r:embed="rId7"/>
            <a:stretch>
              <a:fillRect/>
            </a:stretch>
          </xdr:blipFill>
          <xdr:spPr>
            <a:xfrm>
              <a:off x="45983" y="7113814"/>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13138</xdr:colOff>
          <xdr:row>17</xdr:row>
          <xdr:rowOff>0</xdr:rowOff>
        </xdr:from>
        <xdr:to>
          <xdr:col>8</xdr:col>
          <xdr:colOff>124717</xdr:colOff>
          <xdr:row>18</xdr:row>
          <xdr:rowOff>0</xdr:rowOff>
        </xdr:to>
        <xdr:pic>
          <xdr:nvPicPr>
            <xdr:cNvPr id="10" name="Picture 8">
              <a:extLst>
                <a:ext uri="{FF2B5EF4-FFF2-40B4-BE49-F238E27FC236}">
                  <a16:creationId xmlns:a16="http://schemas.microsoft.com/office/drawing/2014/main" id="{377A2EAB-5328-41D0-B100-7219096BC737}"/>
                </a:ext>
              </a:extLst>
            </xdr:cNvPr>
            <xdr:cNvPicPr>
              <a:picLocks noChangeAspect="1"/>
              <a:extLst>
                <a:ext uri="{84589F7E-364E-4C9E-8A38-B11213B215E9}">
                  <a14:cameraTool cellRange="SuitLookup8MT" spid="_x0000_s118812"/>
                </a:ext>
              </a:extLst>
            </xdr:cNvPicPr>
          </xdr:nvPicPr>
          <xdr:blipFill>
            <a:blip xmlns:r="http://schemas.openxmlformats.org/officeDocument/2006/relationships" r:embed="rId8"/>
            <a:stretch>
              <a:fillRect/>
            </a:stretch>
          </xdr:blipFill>
          <xdr:spPr>
            <a:xfrm>
              <a:off x="3480238" y="7113814"/>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45982</xdr:colOff>
          <xdr:row>2</xdr:row>
          <xdr:rowOff>0</xdr:rowOff>
        </xdr:from>
        <xdr:to>
          <xdr:col>15</xdr:col>
          <xdr:colOff>130346</xdr:colOff>
          <xdr:row>3</xdr:row>
          <xdr:rowOff>0</xdr:rowOff>
        </xdr:to>
        <xdr:pic>
          <xdr:nvPicPr>
            <xdr:cNvPr id="18" name="Picture 9">
              <a:extLst>
                <a:ext uri="{FF2B5EF4-FFF2-40B4-BE49-F238E27FC236}">
                  <a16:creationId xmlns:a16="http://schemas.microsoft.com/office/drawing/2014/main" id="{7CB59CC2-9709-466F-8501-BA671E13B06E}"/>
                </a:ext>
              </a:extLst>
            </xdr:cNvPr>
            <xdr:cNvPicPr>
              <a:picLocks noChangeAspect="1"/>
              <a:extLst>
                <a:ext uri="{84589F7E-364E-4C9E-8A38-B11213B215E9}">
                  <a14:cameraTool cellRange="SuitLookup1MT" spid="_x0000_s118813"/>
                </a:ext>
              </a:extLst>
            </xdr:cNvPicPr>
          </xdr:nvPicPr>
          <xdr:blipFill>
            <a:blip xmlns:r="http://schemas.openxmlformats.org/officeDocument/2006/relationships" r:embed="rId9"/>
            <a:stretch>
              <a:fillRect/>
            </a:stretch>
          </xdr:blipFill>
          <xdr:spPr>
            <a:xfrm>
              <a:off x="45982" y="125186"/>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2</xdr:row>
          <xdr:rowOff>0</xdr:rowOff>
        </xdr:from>
        <xdr:to>
          <xdr:col>20</xdr:col>
          <xdr:colOff>124717</xdr:colOff>
          <xdr:row>3</xdr:row>
          <xdr:rowOff>0</xdr:rowOff>
        </xdr:to>
        <xdr:pic>
          <xdr:nvPicPr>
            <xdr:cNvPr id="19" name="Picture 10">
              <a:extLst>
                <a:ext uri="{FF2B5EF4-FFF2-40B4-BE49-F238E27FC236}">
                  <a16:creationId xmlns:a16="http://schemas.microsoft.com/office/drawing/2014/main" id="{F99E6C46-3E8E-4186-A69E-9A7C4C3CA49A}"/>
                </a:ext>
              </a:extLst>
            </xdr:cNvPr>
            <xdr:cNvPicPr>
              <a:picLocks noChangeAspect="1"/>
              <a:extLst>
                <a:ext uri="{84589F7E-364E-4C9E-8A38-B11213B215E9}">
                  <a14:cameraTool cellRange="SuitLookup2MT" spid="_x0000_s118814"/>
                </a:ext>
              </a:extLst>
            </xdr:cNvPicPr>
          </xdr:nvPicPr>
          <xdr:blipFill>
            <a:blip xmlns:r="http://schemas.openxmlformats.org/officeDocument/2006/relationships" r:embed="rId10"/>
            <a:stretch>
              <a:fillRect/>
            </a:stretch>
          </xdr:blipFill>
          <xdr:spPr>
            <a:xfrm>
              <a:off x="3480238" y="125186"/>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7</xdr:row>
          <xdr:rowOff>0</xdr:rowOff>
        </xdr:from>
        <xdr:to>
          <xdr:col>15</xdr:col>
          <xdr:colOff>130347</xdr:colOff>
          <xdr:row>8</xdr:row>
          <xdr:rowOff>0</xdr:rowOff>
        </xdr:to>
        <xdr:pic>
          <xdr:nvPicPr>
            <xdr:cNvPr id="20" name="Picture 11">
              <a:extLst>
                <a:ext uri="{FF2B5EF4-FFF2-40B4-BE49-F238E27FC236}">
                  <a16:creationId xmlns:a16="http://schemas.microsoft.com/office/drawing/2014/main" id="{98918EF7-6689-4642-816A-2B0E7486A200}"/>
                </a:ext>
              </a:extLst>
            </xdr:cNvPr>
            <xdr:cNvPicPr>
              <a:picLocks noChangeAspect="1"/>
              <a:extLst>
                <a:ext uri="{84589F7E-364E-4C9E-8A38-B11213B215E9}">
                  <a14:cameraTool cellRange="SuitLookup3MT" spid="_x0000_s118815"/>
                </a:ext>
              </a:extLst>
            </xdr:cNvPicPr>
          </xdr:nvPicPr>
          <xdr:blipFill>
            <a:blip xmlns:r="http://schemas.openxmlformats.org/officeDocument/2006/relationships" r:embed="rId11"/>
            <a:stretch>
              <a:fillRect/>
            </a:stretch>
          </xdr:blipFill>
          <xdr:spPr>
            <a:xfrm>
              <a:off x="45983" y="2454729"/>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19706</xdr:colOff>
          <xdr:row>7</xdr:row>
          <xdr:rowOff>0</xdr:rowOff>
        </xdr:from>
        <xdr:to>
          <xdr:col>20</xdr:col>
          <xdr:colOff>131285</xdr:colOff>
          <xdr:row>8</xdr:row>
          <xdr:rowOff>0</xdr:rowOff>
        </xdr:to>
        <xdr:pic>
          <xdr:nvPicPr>
            <xdr:cNvPr id="21" name="Picture 12">
              <a:extLst>
                <a:ext uri="{FF2B5EF4-FFF2-40B4-BE49-F238E27FC236}">
                  <a16:creationId xmlns:a16="http://schemas.microsoft.com/office/drawing/2014/main" id="{B1250F9A-07EB-4118-A2A4-9FFDAA466B36}"/>
                </a:ext>
              </a:extLst>
            </xdr:cNvPr>
            <xdr:cNvPicPr>
              <a:picLocks noChangeAspect="1"/>
              <a:extLst>
                <a:ext uri="{84589F7E-364E-4C9E-8A38-B11213B215E9}">
                  <a14:cameraTool cellRange="SuitLookup4MT" spid="_x0000_s118816"/>
                </a:ext>
              </a:extLst>
            </xdr:cNvPicPr>
          </xdr:nvPicPr>
          <xdr:blipFill>
            <a:blip xmlns:r="http://schemas.openxmlformats.org/officeDocument/2006/relationships" r:embed="rId12"/>
            <a:stretch>
              <a:fillRect/>
            </a:stretch>
          </xdr:blipFill>
          <xdr:spPr>
            <a:xfrm>
              <a:off x="3486806" y="2454729"/>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11</xdr:row>
          <xdr:rowOff>48985</xdr:rowOff>
        </xdr:from>
        <xdr:to>
          <xdr:col>15</xdr:col>
          <xdr:colOff>130347</xdr:colOff>
          <xdr:row>12</xdr:row>
          <xdr:rowOff>571500</xdr:rowOff>
        </xdr:to>
        <xdr:pic>
          <xdr:nvPicPr>
            <xdr:cNvPr id="22" name="Picture 13">
              <a:extLst>
                <a:ext uri="{FF2B5EF4-FFF2-40B4-BE49-F238E27FC236}">
                  <a16:creationId xmlns:a16="http://schemas.microsoft.com/office/drawing/2014/main" id="{F8A80A2C-02D6-4272-A5C9-FCB97B649270}"/>
                </a:ext>
              </a:extLst>
            </xdr:cNvPr>
            <xdr:cNvPicPr>
              <a:picLocks noChangeAspect="1"/>
              <a:extLst>
                <a:ext uri="{84589F7E-364E-4C9E-8A38-B11213B215E9}">
                  <a14:cameraTool cellRange="SuitLookup5MT" spid="_x0000_s118817"/>
                </a:ext>
              </a:extLst>
            </xdr:cNvPicPr>
          </xdr:nvPicPr>
          <xdr:blipFill>
            <a:blip xmlns:r="http://schemas.openxmlformats.org/officeDocument/2006/relationships" r:embed="rId13"/>
            <a:stretch>
              <a:fillRect/>
            </a:stretch>
          </xdr:blipFill>
          <xdr:spPr>
            <a:xfrm>
              <a:off x="45983" y="4784271"/>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11</xdr:row>
          <xdr:rowOff>48985</xdr:rowOff>
        </xdr:from>
        <xdr:to>
          <xdr:col>20</xdr:col>
          <xdr:colOff>124717</xdr:colOff>
          <xdr:row>12</xdr:row>
          <xdr:rowOff>571500</xdr:rowOff>
        </xdr:to>
        <xdr:pic>
          <xdr:nvPicPr>
            <xdr:cNvPr id="23" name="Picture 14">
              <a:extLst>
                <a:ext uri="{FF2B5EF4-FFF2-40B4-BE49-F238E27FC236}">
                  <a16:creationId xmlns:a16="http://schemas.microsoft.com/office/drawing/2014/main" id="{80A79A0F-A3AF-4DA7-8DA1-324013120418}"/>
                </a:ext>
              </a:extLst>
            </xdr:cNvPr>
            <xdr:cNvPicPr>
              <a:picLocks noChangeAspect="1"/>
              <a:extLst>
                <a:ext uri="{84589F7E-364E-4C9E-8A38-B11213B215E9}">
                  <a14:cameraTool cellRange="SuitLookup6MT" spid="_x0000_s118818"/>
                </a:ext>
              </a:extLst>
            </xdr:cNvPicPr>
          </xdr:nvPicPr>
          <xdr:blipFill>
            <a:blip xmlns:r="http://schemas.openxmlformats.org/officeDocument/2006/relationships" r:embed="rId14"/>
            <a:stretch>
              <a:fillRect/>
            </a:stretch>
          </xdr:blipFill>
          <xdr:spPr>
            <a:xfrm>
              <a:off x="3480238" y="4784271"/>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45983</xdr:colOff>
          <xdr:row>17</xdr:row>
          <xdr:rowOff>0</xdr:rowOff>
        </xdr:from>
        <xdr:to>
          <xdr:col>15</xdr:col>
          <xdr:colOff>130347</xdr:colOff>
          <xdr:row>18</xdr:row>
          <xdr:rowOff>0</xdr:rowOff>
        </xdr:to>
        <xdr:pic>
          <xdr:nvPicPr>
            <xdr:cNvPr id="24" name="Picture 15">
              <a:extLst>
                <a:ext uri="{FF2B5EF4-FFF2-40B4-BE49-F238E27FC236}">
                  <a16:creationId xmlns:a16="http://schemas.microsoft.com/office/drawing/2014/main" id="{0CA5F37B-76A9-4EAF-9EFB-7FC3F552ABE1}"/>
                </a:ext>
              </a:extLst>
            </xdr:cNvPr>
            <xdr:cNvPicPr>
              <a:picLocks noChangeAspect="1"/>
              <a:extLst>
                <a:ext uri="{84589F7E-364E-4C9E-8A38-B11213B215E9}">
                  <a14:cameraTool cellRange="SuitLookup7MT" spid="_x0000_s118819"/>
                </a:ext>
              </a:extLst>
            </xdr:cNvPicPr>
          </xdr:nvPicPr>
          <xdr:blipFill>
            <a:blip xmlns:r="http://schemas.openxmlformats.org/officeDocument/2006/relationships" r:embed="rId15"/>
            <a:stretch>
              <a:fillRect/>
            </a:stretch>
          </xdr:blipFill>
          <xdr:spPr>
            <a:xfrm>
              <a:off x="45983" y="7113814"/>
              <a:ext cx="781050" cy="571500"/>
            </a:xfrm>
            <a:prstGeom prst="rect">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17</xdr:col>
          <xdr:colOff>13138</xdr:colOff>
          <xdr:row>17</xdr:row>
          <xdr:rowOff>0</xdr:rowOff>
        </xdr:from>
        <xdr:to>
          <xdr:col>20</xdr:col>
          <xdr:colOff>124717</xdr:colOff>
          <xdr:row>18</xdr:row>
          <xdr:rowOff>0</xdr:rowOff>
        </xdr:to>
        <xdr:pic>
          <xdr:nvPicPr>
            <xdr:cNvPr id="25" name="Picture 16">
              <a:extLst>
                <a:ext uri="{FF2B5EF4-FFF2-40B4-BE49-F238E27FC236}">
                  <a16:creationId xmlns:a16="http://schemas.microsoft.com/office/drawing/2014/main" id="{CE8917FA-950C-4DBC-9E8F-E7580B409227}"/>
                </a:ext>
              </a:extLst>
            </xdr:cNvPr>
            <xdr:cNvPicPr>
              <a:picLocks noChangeAspect="1"/>
              <a:extLst>
                <a:ext uri="{84589F7E-364E-4C9E-8A38-B11213B215E9}">
                  <a14:cameraTool cellRange="SuitLookup8MT" spid="_x0000_s118820"/>
                </a:ext>
              </a:extLst>
            </xdr:cNvPicPr>
          </xdr:nvPicPr>
          <xdr:blipFill>
            <a:blip xmlns:r="http://schemas.openxmlformats.org/officeDocument/2006/relationships" r:embed="rId16"/>
            <a:stretch>
              <a:fillRect/>
            </a:stretch>
          </xdr:blipFill>
          <xdr:spPr>
            <a:xfrm>
              <a:off x="3480238" y="7113814"/>
              <a:ext cx="781050" cy="571500"/>
            </a:xfrm>
            <a:prstGeom prst="rect">
              <a:avLst/>
            </a:prstGeom>
            <a:noFill/>
            <a:ln>
              <a:noFill/>
            </a:ln>
            <a:effec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44654</xdr:colOff>
      <xdr:row>2</xdr:row>
      <xdr:rowOff>167489</xdr:rowOff>
    </xdr:from>
    <xdr:to>
      <xdr:col>3</xdr:col>
      <xdr:colOff>496411</xdr:colOff>
      <xdr:row>2</xdr:row>
      <xdr:rowOff>863475</xdr:rowOff>
    </xdr:to>
    <xdr:pic>
      <xdr:nvPicPr>
        <xdr:cNvPr id="2" name="Picture 1">
          <a:extLst>
            <a:ext uri="{FF2B5EF4-FFF2-40B4-BE49-F238E27FC236}">
              <a16:creationId xmlns:a16="http://schemas.microsoft.com/office/drawing/2014/main" id="{BDF09FC4-B3B4-4F51-A758-01D23786EAD3}"/>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twoCellAnchor>
  <xdr:oneCellAnchor>
    <xdr:from>
      <xdr:col>5</xdr:col>
      <xdr:colOff>44654</xdr:colOff>
      <xdr:row>2</xdr:row>
      <xdr:rowOff>167489</xdr:rowOff>
    </xdr:from>
    <xdr:ext cx="3194957" cy="695986"/>
    <xdr:pic>
      <xdr:nvPicPr>
        <xdr:cNvPr id="10" name="Picture 2">
          <a:extLst>
            <a:ext uri="{FF2B5EF4-FFF2-40B4-BE49-F238E27FC236}">
              <a16:creationId xmlns:a16="http://schemas.microsoft.com/office/drawing/2014/main" id="{1965FFAC-C83F-4CCF-A1B8-98ED5FCD8447}"/>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1</xdr:col>
      <xdr:colOff>44654</xdr:colOff>
      <xdr:row>6</xdr:row>
      <xdr:rowOff>167489</xdr:rowOff>
    </xdr:from>
    <xdr:ext cx="3194957" cy="695986"/>
    <xdr:pic>
      <xdr:nvPicPr>
        <xdr:cNvPr id="18" name="Picture 3">
          <a:extLst>
            <a:ext uri="{FF2B5EF4-FFF2-40B4-BE49-F238E27FC236}">
              <a16:creationId xmlns:a16="http://schemas.microsoft.com/office/drawing/2014/main" id="{7823A7CF-4A04-4B33-A9F4-1F4DF6C989DA}"/>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5</xdr:col>
      <xdr:colOff>44654</xdr:colOff>
      <xdr:row>6</xdr:row>
      <xdr:rowOff>167489</xdr:rowOff>
    </xdr:from>
    <xdr:ext cx="3194957" cy="695986"/>
    <xdr:pic>
      <xdr:nvPicPr>
        <xdr:cNvPr id="19" name="Picture 4">
          <a:extLst>
            <a:ext uri="{FF2B5EF4-FFF2-40B4-BE49-F238E27FC236}">
              <a16:creationId xmlns:a16="http://schemas.microsoft.com/office/drawing/2014/main" id="{242EBBF7-CD91-4FCA-94B5-2920D7948CE4}"/>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1</xdr:col>
      <xdr:colOff>44654</xdr:colOff>
      <xdr:row>10</xdr:row>
      <xdr:rowOff>167489</xdr:rowOff>
    </xdr:from>
    <xdr:ext cx="3194957" cy="695986"/>
    <xdr:pic>
      <xdr:nvPicPr>
        <xdr:cNvPr id="20" name="Picture 5">
          <a:extLst>
            <a:ext uri="{FF2B5EF4-FFF2-40B4-BE49-F238E27FC236}">
              <a16:creationId xmlns:a16="http://schemas.microsoft.com/office/drawing/2014/main" id="{49100B1A-D2EB-4A97-AE05-0D633877CE37}"/>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5</xdr:col>
      <xdr:colOff>44654</xdr:colOff>
      <xdr:row>10</xdr:row>
      <xdr:rowOff>167489</xdr:rowOff>
    </xdr:from>
    <xdr:ext cx="3194957" cy="695986"/>
    <xdr:pic>
      <xdr:nvPicPr>
        <xdr:cNvPr id="21" name="Picture 6">
          <a:extLst>
            <a:ext uri="{FF2B5EF4-FFF2-40B4-BE49-F238E27FC236}">
              <a16:creationId xmlns:a16="http://schemas.microsoft.com/office/drawing/2014/main" id="{F04C9482-B050-465B-8846-C9B4ED8C5362}"/>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1</xdr:col>
      <xdr:colOff>44654</xdr:colOff>
      <xdr:row>14</xdr:row>
      <xdr:rowOff>167489</xdr:rowOff>
    </xdr:from>
    <xdr:ext cx="3194957" cy="695986"/>
    <xdr:pic>
      <xdr:nvPicPr>
        <xdr:cNvPr id="22" name="Picture 7">
          <a:extLst>
            <a:ext uri="{FF2B5EF4-FFF2-40B4-BE49-F238E27FC236}">
              <a16:creationId xmlns:a16="http://schemas.microsoft.com/office/drawing/2014/main" id="{FE737A4E-C40F-463E-B1D1-179666529147}"/>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oneCellAnchor>
    <xdr:from>
      <xdr:col>5</xdr:col>
      <xdr:colOff>44654</xdr:colOff>
      <xdr:row>14</xdr:row>
      <xdr:rowOff>167489</xdr:rowOff>
    </xdr:from>
    <xdr:ext cx="3194957" cy="695986"/>
    <xdr:pic>
      <xdr:nvPicPr>
        <xdr:cNvPr id="23" name="Picture 8">
          <a:extLst>
            <a:ext uri="{FF2B5EF4-FFF2-40B4-BE49-F238E27FC236}">
              <a16:creationId xmlns:a16="http://schemas.microsoft.com/office/drawing/2014/main" id="{A4007900-55BD-4F12-AF0B-4A183430CA5C}"/>
            </a:ext>
          </a:extLst>
        </xdr:cNvPr>
        <xdr:cNvPicPr>
          <a:picLocks noChangeAspect="1"/>
        </xdr:cNvPicPr>
      </xdr:nvPicPr>
      <xdr:blipFill>
        <a:blip xmlns:r="http://schemas.openxmlformats.org/officeDocument/2006/relationships" r:embed="rId1"/>
        <a:stretch>
          <a:fillRect/>
        </a:stretch>
      </xdr:blipFill>
      <xdr:spPr>
        <a:xfrm>
          <a:off x="169840" y="864175"/>
          <a:ext cx="3194957" cy="69598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100093</xdr:colOff>
      <xdr:row>1</xdr:row>
      <xdr:rowOff>1188</xdr:rowOff>
    </xdr:from>
    <xdr:to>
      <xdr:col>1</xdr:col>
      <xdr:colOff>671593</xdr:colOff>
      <xdr:row>2</xdr:row>
      <xdr:rowOff>848</xdr:rowOff>
    </xdr:to>
    <xdr:pic>
      <xdr:nvPicPr>
        <xdr:cNvPr id="5" name="Picture 4">
          <a:extLst>
            <a:ext uri="{FF2B5EF4-FFF2-40B4-BE49-F238E27FC236}">
              <a16:creationId xmlns:a16="http://schemas.microsoft.com/office/drawing/2014/main" id="{74941A12-8F8B-4B82-A034-1C66FDFB25AA}"/>
            </a:ext>
          </a:extLst>
        </xdr:cNvPr>
        <xdr:cNvPicPr>
          <a:picLocks noChangeAspect="1"/>
        </xdr:cNvPicPr>
      </xdr:nvPicPr>
      <xdr:blipFill>
        <a:blip xmlns:r="http://schemas.openxmlformats.org/officeDocument/2006/relationships" r:embed="rId1"/>
        <a:stretch>
          <a:fillRect/>
        </a:stretch>
      </xdr:blipFill>
      <xdr:spPr>
        <a:xfrm>
          <a:off x="1204993" y="201213"/>
          <a:ext cx="571500" cy="571160"/>
        </a:xfrm>
        <a:prstGeom prst="rect">
          <a:avLst/>
        </a:prstGeom>
      </xdr:spPr>
    </xdr:pic>
    <xdr:clientData/>
  </xdr:twoCellAnchor>
  <xdr:twoCellAnchor editAs="oneCell">
    <xdr:from>
      <xdr:col>1</xdr:col>
      <xdr:colOff>100095</xdr:colOff>
      <xdr:row>2</xdr:row>
      <xdr:rowOff>2383</xdr:rowOff>
    </xdr:from>
    <xdr:to>
      <xdr:col>1</xdr:col>
      <xdr:colOff>671594</xdr:colOff>
      <xdr:row>3</xdr:row>
      <xdr:rowOff>2382</xdr:rowOff>
    </xdr:to>
    <xdr:pic>
      <xdr:nvPicPr>
        <xdr:cNvPr id="7" name="Picture 6">
          <a:extLst>
            <a:ext uri="{FF2B5EF4-FFF2-40B4-BE49-F238E27FC236}">
              <a16:creationId xmlns:a16="http://schemas.microsoft.com/office/drawing/2014/main" id="{3076BDE2-7F4F-4602-B8AC-DE454EE9107F}"/>
            </a:ext>
          </a:extLst>
        </xdr:cNvPr>
        <xdr:cNvPicPr>
          <a:picLocks noChangeAspect="1"/>
        </xdr:cNvPicPr>
      </xdr:nvPicPr>
      <xdr:blipFill>
        <a:blip xmlns:r="http://schemas.openxmlformats.org/officeDocument/2006/relationships" r:embed="rId2"/>
        <a:stretch>
          <a:fillRect/>
        </a:stretch>
      </xdr:blipFill>
      <xdr:spPr>
        <a:xfrm>
          <a:off x="1204995" y="773908"/>
          <a:ext cx="571499" cy="571499"/>
        </a:xfrm>
        <a:prstGeom prst="rect">
          <a:avLst/>
        </a:prstGeom>
      </xdr:spPr>
    </xdr:pic>
    <xdr:clientData/>
  </xdr:twoCellAnchor>
  <xdr:twoCellAnchor editAs="oneCell">
    <xdr:from>
      <xdr:col>1</xdr:col>
      <xdr:colOff>100943</xdr:colOff>
      <xdr:row>3</xdr:row>
      <xdr:rowOff>3231</xdr:rowOff>
    </xdr:from>
    <xdr:to>
      <xdr:col>1</xdr:col>
      <xdr:colOff>671593</xdr:colOff>
      <xdr:row>4</xdr:row>
      <xdr:rowOff>2381</xdr:rowOff>
    </xdr:to>
    <xdr:pic>
      <xdr:nvPicPr>
        <xdr:cNvPr id="9" name="Picture 8">
          <a:extLst>
            <a:ext uri="{FF2B5EF4-FFF2-40B4-BE49-F238E27FC236}">
              <a16:creationId xmlns:a16="http://schemas.microsoft.com/office/drawing/2014/main" id="{FF8E3BCF-52A9-44EC-980A-819343C44CB7}"/>
            </a:ext>
          </a:extLst>
        </xdr:cNvPr>
        <xdr:cNvPicPr>
          <a:picLocks noChangeAspect="1"/>
        </xdr:cNvPicPr>
      </xdr:nvPicPr>
      <xdr:blipFill>
        <a:blip xmlns:r="http://schemas.openxmlformats.org/officeDocument/2006/relationships" r:embed="rId3"/>
        <a:stretch>
          <a:fillRect/>
        </a:stretch>
      </xdr:blipFill>
      <xdr:spPr>
        <a:xfrm>
          <a:off x="1205843" y="1346256"/>
          <a:ext cx="570650" cy="570650"/>
        </a:xfrm>
        <a:prstGeom prst="rect">
          <a:avLst/>
        </a:prstGeom>
      </xdr:spPr>
    </xdr:pic>
    <xdr:clientData/>
  </xdr:twoCellAnchor>
  <xdr:twoCellAnchor editAs="oneCell">
    <xdr:from>
      <xdr:col>1</xdr:col>
      <xdr:colOff>100014</xdr:colOff>
      <xdr:row>4</xdr:row>
      <xdr:rowOff>2383</xdr:rowOff>
    </xdr:from>
    <xdr:to>
      <xdr:col>1</xdr:col>
      <xdr:colOff>671514</xdr:colOff>
      <xdr:row>5</xdr:row>
      <xdr:rowOff>2383</xdr:rowOff>
    </xdr:to>
    <xdr:pic>
      <xdr:nvPicPr>
        <xdr:cNvPr id="11" name="Picture 10">
          <a:extLst>
            <a:ext uri="{FF2B5EF4-FFF2-40B4-BE49-F238E27FC236}">
              <a16:creationId xmlns:a16="http://schemas.microsoft.com/office/drawing/2014/main" id="{1A390613-AC5B-41E6-A12B-320F22DCFAC3}"/>
            </a:ext>
          </a:extLst>
        </xdr:cNvPr>
        <xdr:cNvPicPr>
          <a:picLocks noChangeAspect="1"/>
        </xdr:cNvPicPr>
      </xdr:nvPicPr>
      <xdr:blipFill>
        <a:blip xmlns:r="http://schemas.openxmlformats.org/officeDocument/2006/relationships" r:embed="rId4"/>
        <a:stretch>
          <a:fillRect/>
        </a:stretch>
      </xdr:blipFill>
      <xdr:spPr>
        <a:xfrm>
          <a:off x="1204914" y="1916908"/>
          <a:ext cx="571500" cy="571500"/>
        </a:xfrm>
        <a:prstGeom prst="rect">
          <a:avLst/>
        </a:prstGeom>
      </xdr:spPr>
    </xdr:pic>
    <xdr:clientData/>
  </xdr:twoCellAnchor>
  <xdr:twoCellAnchor editAs="oneCell">
    <xdr:from>
      <xdr:col>1</xdr:col>
      <xdr:colOff>102395</xdr:colOff>
      <xdr:row>5</xdr:row>
      <xdr:rowOff>4764</xdr:rowOff>
    </xdr:from>
    <xdr:to>
      <xdr:col>1</xdr:col>
      <xdr:colOff>671512</xdr:colOff>
      <xdr:row>6</xdr:row>
      <xdr:rowOff>2381</xdr:rowOff>
    </xdr:to>
    <xdr:pic>
      <xdr:nvPicPr>
        <xdr:cNvPr id="13" name="Picture 12">
          <a:extLst>
            <a:ext uri="{FF2B5EF4-FFF2-40B4-BE49-F238E27FC236}">
              <a16:creationId xmlns:a16="http://schemas.microsoft.com/office/drawing/2014/main" id="{BCC66277-8EAE-44C4-9AFB-D2FE40E88805}"/>
            </a:ext>
          </a:extLst>
        </xdr:cNvPr>
        <xdr:cNvPicPr>
          <a:picLocks noChangeAspect="1"/>
        </xdr:cNvPicPr>
      </xdr:nvPicPr>
      <xdr:blipFill>
        <a:blip xmlns:r="http://schemas.openxmlformats.org/officeDocument/2006/relationships" r:embed="rId5"/>
        <a:stretch>
          <a:fillRect/>
        </a:stretch>
      </xdr:blipFill>
      <xdr:spPr>
        <a:xfrm>
          <a:off x="1207295" y="2490789"/>
          <a:ext cx="569117" cy="5691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95CC3B-5C0A-480E-A24E-3D6F7EBD3BDB}" name="Table2" displayName="Table2" ref="B1:B81" totalsRowShown="0" headerRowDxfId="338" dataDxfId="337">
  <autoFilter ref="B1:B81" xr:uid="{AB8596E9-A27C-42B8-860B-BAA424F6F533}"/>
  <tableColumns count="1">
    <tableColumn id="1" xr3:uid="{46959B64-0341-4716-95E3-998917C44C6D}" name="List Here" dataDxfId="33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85C94-7959-4C6E-9D3E-C885DA4F509D}" name="Table3" displayName="Table3" ref="G1:G17" totalsRowShown="0">
  <autoFilter ref="G1:G17" xr:uid="{FFEC5129-BBC6-44EE-962C-2770CDC2A632}"/>
  <tableColumns count="1">
    <tableColumn id="1" xr3:uid="{01AE074B-CF95-434D-B19C-27E76B312C87}" name="List Metatropes Her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1301C7-9178-7240-A3AA-FD3D3BD73977}" name="Table1" displayName="Table1" ref="A1:F1048561" totalsRowShown="0" headerRowDxfId="348" dataDxfId="346" headerRowBorderDxfId="347" tableBorderDxfId="345">
  <autoFilter ref="A1:F1048561" xr:uid="{92221510-2B73-4C4C-BA0D-1BAD93328533}"/>
  <sortState xmlns:xlrd2="http://schemas.microsoft.com/office/spreadsheetml/2017/richdata2" ref="A2:F348">
    <sortCondition ref="C1:C1048561"/>
  </sortState>
  <tableColumns count="6">
    <tableColumn id="7" xr3:uid="{6454E6D3-F9B6-4F01-8819-ECD5CFC45F8E}" name="Code" dataDxfId="344" dataCellStyle="Normal 2"/>
    <tableColumn id="1" xr3:uid="{B490570B-9E87-FF46-8311-43DEEAB1CA9F}" name="Name" dataDxfId="343" dataCellStyle="Normal 2"/>
    <tableColumn id="2" xr3:uid="{6EFB0B39-1CDD-9045-AA82-2C07A11E7A70}" name="Suit" dataDxfId="342" dataCellStyle="Normal 2"/>
    <tableColumn id="6" xr3:uid="{836B8889-A309-4775-A936-0CB2828E3E8F}" name="Rank" dataDxfId="341" dataCellStyle="Normal 2"/>
    <tableColumn id="3" xr3:uid="{9F048EE0-CD23-6B42-A911-28425A41F643}" name="Flavour Text" dataDxfId="340" dataCellStyle="Normal 2"/>
    <tableColumn id="4" xr3:uid="{ABCC8D02-7035-8E46-87B8-08F4AAFAE427}" name="Quote" dataDxfId="339"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ADFB-CE19-4F3C-9C24-26CB1A764A3D}">
  <dimension ref="A1:I81"/>
  <sheetViews>
    <sheetView tabSelected="1" workbookViewId="0">
      <selection activeCell="B2" sqref="B2"/>
    </sheetView>
  </sheetViews>
  <sheetFormatPr defaultRowHeight="15.75" x14ac:dyDescent="0.25"/>
  <cols>
    <col min="2" max="2" width="10.25" customWidth="1"/>
    <col min="3" max="3" width="36.125" style="54" bestFit="1" customWidth="1"/>
    <col min="4" max="4" width="13.125" bestFit="1" customWidth="1"/>
    <col min="5" max="5" width="13.125" style="54" customWidth="1"/>
    <col min="7" max="7" width="20.625" customWidth="1"/>
    <col min="8" max="8" width="11.25" style="54" bestFit="1" customWidth="1"/>
  </cols>
  <sheetData>
    <row r="1" spans="1:9" x14ac:dyDescent="0.25">
      <c r="B1" s="49" t="s">
        <v>998</v>
      </c>
      <c r="C1" s="49"/>
      <c r="G1" t="s">
        <v>1011</v>
      </c>
    </row>
    <row r="2" spans="1:9" x14ac:dyDescent="0.25">
      <c r="A2" s="49" t="s">
        <v>1103</v>
      </c>
      <c r="B2" s="50"/>
      <c r="C2" s="49" t="str">
        <f>IF(B2=0,"",IF(VLOOKUP(B2,Table1[#All],2,FALSE)=0,"",VLOOKUP(B2,Table1[#All],2,FALSE)))</f>
        <v/>
      </c>
      <c r="D2" s="51" t="str">
        <f>IF(B2=0,"",IF(VLOOKUP(B2,Table1[#All],3,FALSE)="Metatrope","Wrong List",IF(VLOOKUP(B2,Table1[#All],4,FALSE)="?","Rank Font 36",IF(OR(VLOOKUP(B2,Table1[#All],2,FALSE)="A Classical Elemental Quartet",VLOOKUP(B2,Table1[#All],2,FALSE)="Cracking a Nut with a Sledgehammer"),"Title Font 17.5",IF(VLOOKUP(B2,Table1[#All],2,FALSE)="A Brimstone-Smelling Salesperson","Title Font 17",IF(OR(VLOOKUP(B2,Table1[#All],2,FALSE)="An Experimental Jetpack",VLOOKUP(B2,Table1[#All],2,FALSE)="An Orbital Bombardment Platform",VLOOKUP(B2,Table1[#All],2,FALSE)="The Sheriff's Jailhouse"),"Title Font 16",IF(VLOOKUP(B2,Table1[#All],2,FALSE)="The Pen that is Mightier than the Sword","Title Font 14.5","")))))))</f>
        <v/>
      </c>
      <c r="E2" s="51"/>
      <c r="F2" s="49" t="s">
        <v>1103</v>
      </c>
      <c r="H2" s="49" t="str">
        <f>IF(G2=0,"",IF(VLOOKUP(G2,Table1[#All],2,FALSE)=0,"",VLOOKUP(G2,Table1[#All],2,FALSE)))</f>
        <v/>
      </c>
      <c r="I2" s="51" t="str">
        <f>IF(G2=0,"",IF(VLOOKUP(G2,Table1[#All],3,FALSE)="Metatrope","","Wrong List"))</f>
        <v/>
      </c>
    </row>
    <row r="3" spans="1:9" x14ac:dyDescent="0.25">
      <c r="A3">
        <v>2</v>
      </c>
      <c r="B3" s="50"/>
      <c r="C3" s="49" t="str">
        <f>IF(B3=0,"",IF(VLOOKUP(B3,Table1[#All],2,FALSE)=0,"",VLOOKUP(B3,Table1[#All],2,FALSE)))</f>
        <v/>
      </c>
      <c r="D3" s="51" t="str">
        <f>IF(B3=0,"",IF(VLOOKUP(B3,Table1[#All],3,FALSE)="Metatrope","Wrong List",IF(VLOOKUP(B3,Table1[#All],4,FALSE)="?","Rank Font 36",IF(OR(VLOOKUP(B3,Table1[#All],2,FALSE)="A Classical Elemental Quartet",VLOOKUP(B3,Table1[#All],2,FALSE)="Cracking a Nut with a Sledgehammer"),"Title Font 17.5",IF(VLOOKUP(B3,Table1[#All],2,FALSE)="A Brimstone-Smelling Salesperson","Title Font 17",IF(OR(VLOOKUP(B3,Table1[#All],2,FALSE)="An Experimental Jetpack",VLOOKUP(B3,Table1[#All],2,FALSE)="An Orbital Bombardment Platform"),"Title Font 16",IF(VLOOKUP(B3,Table1[#All],2,FALSE)="The Pen that is Mightier than the Sword","Title Font 14.5","")))))))</f>
        <v/>
      </c>
      <c r="E3" s="51"/>
      <c r="G3" s="54"/>
      <c r="H3" s="49" t="str">
        <f>IF(G3=0,"",IF(VLOOKUP(G3,Table1[#All],2,FALSE)=0,"",VLOOKUP(G3,Table1[#All],2,FALSE)))</f>
        <v/>
      </c>
      <c r="I3" s="51" t="str">
        <f>IF(G3=0,"",IF(VLOOKUP(G3,Table1[#All],3,FALSE)="Metatrope","","Wrong List"))</f>
        <v/>
      </c>
    </row>
    <row r="4" spans="1:9" x14ac:dyDescent="0.25">
      <c r="A4">
        <v>3</v>
      </c>
      <c r="B4" s="50"/>
      <c r="C4" s="49" t="str">
        <f>IF(B4=0,"",IF(VLOOKUP(B4,Table1[#All],2,FALSE)=0,"",VLOOKUP(B4,Table1[#All],2,FALSE)))</f>
        <v/>
      </c>
      <c r="D4" s="51" t="str">
        <f>IF(B4=0,"",IF(VLOOKUP(B4,Table1[#All],3,FALSE)="Metatrope","Wrong List",IF(VLOOKUP(B4,Table1[#All],4,FALSE)="?","Rank Font 36",IF(OR(VLOOKUP(B4,Table1[#All],2,FALSE)="A Classical Elemental Quartet",VLOOKUP(B4,Table1[#All],2,FALSE)="Cracking a Nut with a Sledgehammer"),"Title Font 17.5",IF(VLOOKUP(B4,Table1[#All],2,FALSE)="A Brimstone-Smelling Salesperson","Title Font 17",IF(OR(VLOOKUP(B4,Table1[#All],2,FALSE)="An Experimental Jetpack",VLOOKUP(B4,Table1[#All],2,FALSE)="An Orbital Bombardment Platform"),"Title Font 16",IF(VLOOKUP(B4,Table1[#All],2,FALSE)="The Pen that is Mightier than the Sword","Title Font 14.5","")))))))</f>
        <v/>
      </c>
      <c r="E4" s="51"/>
      <c r="G4" s="54"/>
      <c r="H4" s="49" t="str">
        <f>IF(G4=0,"",IF(VLOOKUP(G4,Table1[#All],2,FALSE)=0,"",VLOOKUP(G4,Table1[#All],2,FALSE)))</f>
        <v/>
      </c>
      <c r="I4" s="51" t="str">
        <f>IF(G4=0,"",IF(VLOOKUP(G4,Table1[#All],3,FALSE)="Metatrope","","Wrong List"))</f>
        <v/>
      </c>
    </row>
    <row r="5" spans="1:9" x14ac:dyDescent="0.25">
      <c r="A5">
        <v>4</v>
      </c>
      <c r="B5" s="50"/>
      <c r="C5" s="49" t="str">
        <f>IF(B5=0,"",IF(VLOOKUP(B5,Table1[#All],2,FALSE)=0,"",VLOOKUP(B5,Table1[#All],2,FALSE)))</f>
        <v/>
      </c>
      <c r="D5" s="51" t="str">
        <f>IF(B5=0,"",IF(VLOOKUP(B5,Table1[#All],3,FALSE)="Metatrope","Wrong List",IF(VLOOKUP(B5,Table1[#All],4,FALSE)="?","Rank Font 36",IF(OR(VLOOKUP(B5,Table1[#All],2,FALSE)="A Classical Elemental Quartet",VLOOKUP(B5,Table1[#All],2,FALSE)="Cracking a Nut with a Sledgehammer"),"Title Font 17.5",IF(VLOOKUP(B5,Table1[#All],2,FALSE)="A Brimstone-Smelling Salesperson","Title Font 17",IF(OR(VLOOKUP(B5,Table1[#All],2,FALSE)="An Experimental Jetpack",VLOOKUP(B5,Table1[#All],2,FALSE)="An Orbital Bombardment Platform"),"Title Font 16",IF(VLOOKUP(B5,Table1[#All],2,FALSE)="The Pen that is Mightier than the Sword","Title Font 14.5","")))))))</f>
        <v/>
      </c>
      <c r="E5" s="51"/>
      <c r="G5" s="54"/>
      <c r="H5" s="49" t="str">
        <f>IF(G5=0,"",IF(VLOOKUP(G5,Table1[#All],2,FALSE)=0,"",VLOOKUP(G5,Table1[#All],2,FALSE)))</f>
        <v/>
      </c>
      <c r="I5" s="51" t="str">
        <f>IF(G5=0,"",IF(VLOOKUP(G5,Table1[#All],3,FALSE)="Metatrope","","Wrong List"))</f>
        <v/>
      </c>
    </row>
    <row r="6" spans="1:9" x14ac:dyDescent="0.25">
      <c r="A6">
        <v>5</v>
      </c>
      <c r="B6" s="50"/>
      <c r="C6" s="49" t="str">
        <f>IF(B6=0,"",IF(VLOOKUP(B6,Table1[#All],2,FALSE)=0,"",VLOOKUP(B6,Table1[#All],2,FALSE)))</f>
        <v/>
      </c>
      <c r="D6" s="51" t="str">
        <f>IF(B6=0,"",IF(VLOOKUP(B6,Table1[#All],3,FALSE)="Metatrope","Wrong List",IF(VLOOKUP(B6,Table1[#All],4,FALSE)="?","Rank Font 36",IF(OR(VLOOKUP(B6,Table1[#All],2,FALSE)="A Classical Elemental Quartet",VLOOKUP(B6,Table1[#All],2,FALSE)="Cracking a Nut with a Sledgehammer"),"Title Font 17.5",IF(VLOOKUP(B6,Table1[#All],2,FALSE)="A Brimstone-Smelling Salesperson","Title Font 17",IF(OR(VLOOKUP(B6,Table1[#All],2,FALSE)="An Experimental Jetpack",VLOOKUP(B6,Table1[#All],2,FALSE)="An Orbital Bombardment Platform"),"Title Font 16",IF(VLOOKUP(B6,Table1[#All],2,FALSE)="The Pen that is Mightier than the Sword","Title Font 14.5","")))))))</f>
        <v/>
      </c>
      <c r="E6" s="51"/>
      <c r="G6" s="54"/>
      <c r="H6" s="49" t="str">
        <f>IF(G6=0,"",IF(VLOOKUP(G6,Table1[#All],2,FALSE)=0,"",VLOOKUP(G6,Table1[#All],2,FALSE)))</f>
        <v/>
      </c>
      <c r="I6" s="51" t="str">
        <f>IF(G6=0,"",IF(VLOOKUP(G6,Table1[#All],3,FALSE)="Metatrope","","Wrong List"))</f>
        <v/>
      </c>
    </row>
    <row r="7" spans="1:9" x14ac:dyDescent="0.25">
      <c r="A7">
        <v>6</v>
      </c>
      <c r="B7" s="50"/>
      <c r="C7" s="49" t="str">
        <f>IF(B7=0,"",IF(VLOOKUP(B7,Table1[#All],2,FALSE)=0,"",VLOOKUP(B7,Table1[#All],2,FALSE)))</f>
        <v/>
      </c>
      <c r="D7" s="51" t="str">
        <f>IF(B7=0,"",IF(VLOOKUP(B7,Table1[#All],3,FALSE)="Metatrope","Wrong List",IF(VLOOKUP(B7,Table1[#All],4,FALSE)="?","Rank Font 36",IF(OR(VLOOKUP(B7,Table1[#All],2,FALSE)="A Classical Elemental Quartet",VLOOKUP(B7,Table1[#All],2,FALSE)="Cracking a Nut with a Sledgehammer"),"Title Font 17.5",IF(VLOOKUP(B7,Table1[#All],2,FALSE)="A Brimstone-Smelling Salesperson","Title Font 17",IF(OR(VLOOKUP(B7,Table1[#All],2,FALSE)="An Experimental Jetpack",VLOOKUP(B7,Table1[#All],2,FALSE)="An Orbital Bombardment Platform"),"Title Font 16",IF(VLOOKUP(B7,Table1[#All],2,FALSE)="The Pen that is Mightier than the Sword","Title Font 14.5","")))))))</f>
        <v/>
      </c>
      <c r="E7" s="51"/>
      <c r="G7" s="54"/>
      <c r="H7" s="49" t="str">
        <f>IF(G7=0,"",IF(VLOOKUP(G7,Table1[#All],2,FALSE)=0,"",VLOOKUP(G7,Table1[#All],2,FALSE)))</f>
        <v/>
      </c>
      <c r="I7" s="51" t="str">
        <f>IF(G7=0,"",IF(VLOOKUP(G7,Table1[#All],3,FALSE)="Metatrope","","Wrong List"))</f>
        <v/>
      </c>
    </row>
    <row r="8" spans="1:9" x14ac:dyDescent="0.25">
      <c r="A8">
        <v>7</v>
      </c>
      <c r="B8" s="50"/>
      <c r="C8" s="49" t="str">
        <f>IF(B8=0,"",IF(VLOOKUP(B8,Table1[#All],2,FALSE)=0,"",VLOOKUP(B8,Table1[#All],2,FALSE)))</f>
        <v/>
      </c>
      <c r="D8" s="51" t="str">
        <f>IF(B8=0,"",IF(VLOOKUP(B8,Table1[#All],3,FALSE)="Metatrope","Wrong List",IF(VLOOKUP(B8,Table1[#All],4,FALSE)="?","Rank Font 36",IF(OR(VLOOKUP(B8,Table1[#All],2,FALSE)="A Classical Elemental Quartet",VLOOKUP(B8,Table1[#All],2,FALSE)="Cracking a Nut with a Sledgehammer"),"Title Font 17.5",IF(VLOOKUP(B8,Table1[#All],2,FALSE)="A Brimstone-Smelling Salesperson","Title Font 17",IF(OR(VLOOKUP(B8,Table1[#All],2,FALSE)="An Experimental Jetpack",VLOOKUP(B8,Table1[#All],2,FALSE)="An Orbital Bombardment Platform"),"Title Font 16",IF(VLOOKUP(B8,Table1[#All],2,FALSE)="The Pen that is Mightier than the Sword","Title Font 14.5","")))))))</f>
        <v/>
      </c>
      <c r="E8" s="51"/>
      <c r="G8" s="54"/>
      <c r="H8" s="49" t="str">
        <f>IF(G8=0,"",IF(VLOOKUP(G8,Table1[#All],2,FALSE)=0,"",VLOOKUP(G8,Table1[#All],2,FALSE)))</f>
        <v/>
      </c>
      <c r="I8" s="51" t="str">
        <f>IF(G8=0,"",IF(VLOOKUP(G8,Table1[#All],3,FALSE)="Metatrope","","Wrong List"))</f>
        <v/>
      </c>
    </row>
    <row r="9" spans="1:9" x14ac:dyDescent="0.25">
      <c r="A9">
        <v>8</v>
      </c>
      <c r="B9" s="50"/>
      <c r="C9" s="49" t="str">
        <f>IF(B9=0,"",IF(VLOOKUP(B9,Table1[#All],2,FALSE)=0,"",VLOOKUP(B9,Table1[#All],2,FALSE)))</f>
        <v/>
      </c>
      <c r="D9" s="51" t="str">
        <f>IF(B9=0,"",IF(VLOOKUP(B9,Table1[#All],3,FALSE)="Metatrope","Wrong List",IF(VLOOKUP(B9,Table1[#All],4,FALSE)="?","Rank Font 36",IF(OR(VLOOKUP(B9,Table1[#All],2,FALSE)="A Classical Elemental Quartet",VLOOKUP(B9,Table1[#All],2,FALSE)="Cracking a Nut with a Sledgehammer"),"Title Font 17.5",IF(VLOOKUP(B9,Table1[#All],2,FALSE)="A Brimstone-Smelling Salesperson","Title Font 17",IF(OR(VLOOKUP(B9,Table1[#All],2,FALSE)="An Experimental Jetpack",VLOOKUP(B9,Table1[#All],2,FALSE)="An Orbital Bombardment Platform"),"Title Font 16",IF(VLOOKUP(B9,Table1[#All],2,FALSE)="The Pen that is Mightier than the Sword","Title Font 14.5","")))))))</f>
        <v/>
      </c>
      <c r="E9" s="51"/>
      <c r="G9" s="54"/>
      <c r="H9" s="49" t="str">
        <f>IF(G9=0,"",IF(VLOOKUP(G9,Table1[#All],2,FALSE)=0,"",VLOOKUP(G9,Table1[#All],2,FALSE)))</f>
        <v/>
      </c>
      <c r="I9" s="51" t="str">
        <f>IF(G9=0,"",IF(VLOOKUP(G9,Table1[#All],3,FALSE)="Metatrope","","Wrong List"))</f>
        <v/>
      </c>
    </row>
    <row r="10" spans="1:9" x14ac:dyDescent="0.25">
      <c r="A10" s="49" t="s">
        <v>1104</v>
      </c>
      <c r="B10" s="50"/>
      <c r="C10" s="49" t="str">
        <f>IF(B10=0,"",IF(VLOOKUP(B10,Table1[#All],2,FALSE)=0,"",VLOOKUP(B10,Table1[#All],2,FALSE)))</f>
        <v/>
      </c>
      <c r="D10" s="51" t="str">
        <f>IF(B10=0,"",IF(VLOOKUP(B10,Table1[#All],3,FALSE)="Metatrope","Wrong List",IF(VLOOKUP(B10,Table1[#All],4,FALSE)="?","Rank Font 36",IF(OR(VLOOKUP(B10,Table1[#All],2,FALSE)="A Classical Elemental Quartet",VLOOKUP(B10,Table1[#All],2,FALSE)="Cracking a Nut with a Sledgehammer"),"Title Font 17.5",IF(VLOOKUP(B10,Table1[#All],2,FALSE)="A Brimstone-Smelling Salesperson","Title Font 17",IF(OR(VLOOKUP(B10,Table1[#All],2,FALSE)="An Experimental Jetpack",VLOOKUP(B10,Table1[#All],2,FALSE)="An Orbital Bombardment Platform"),"Title Font 16",IF(VLOOKUP(B10,Table1[#All],2,FALSE)="The Pen that is Mightier than the Sword","Title Font 14.5","")))))))</f>
        <v/>
      </c>
      <c r="E10" s="51"/>
      <c r="F10" s="49" t="s">
        <v>1104</v>
      </c>
      <c r="G10" s="54"/>
      <c r="H10" s="49" t="str">
        <f>IF(G10=0,"",IF(VLOOKUP(G10,Table1[#All],2,FALSE)=0,"",VLOOKUP(G10,Table1[#All],2,FALSE)))</f>
        <v/>
      </c>
      <c r="I10" s="51" t="str">
        <f>IF(G10=0,"",IF(VLOOKUP(G10,Table1[#All],3,FALSE)="Metatrope","","Wrong List"))</f>
        <v/>
      </c>
    </row>
    <row r="11" spans="1:9" x14ac:dyDescent="0.25">
      <c r="A11" s="54">
        <v>2</v>
      </c>
      <c r="B11" s="50"/>
      <c r="C11" s="49" t="str">
        <f>IF(B11=0,"",IF(VLOOKUP(B11,Table1[#All],2,FALSE)=0,"",VLOOKUP(B11,Table1[#All],2,FALSE)))</f>
        <v/>
      </c>
      <c r="D11" s="51" t="str">
        <f>IF(B11=0,"",IF(VLOOKUP(B11,Table1[#All],3,FALSE)="Metatrope","Wrong List",IF(VLOOKUP(B11,Table1[#All],4,FALSE)="?","Rank Font 36",IF(OR(VLOOKUP(B11,Table1[#All],2,FALSE)="A Classical Elemental Quartet",VLOOKUP(B11,Table1[#All],2,FALSE)="Cracking a Nut with a Sledgehammer"),"Title Font 17.5",IF(VLOOKUP(B11,Table1[#All],2,FALSE)="A Brimstone-Smelling Salesperson","Title Font 17",IF(OR(VLOOKUP(B11,Table1[#All],2,FALSE)="An Experimental Jetpack",VLOOKUP(B11,Table1[#All],2,FALSE)="An Orbital Bombardment Platform"),"Title Font 16",IF(VLOOKUP(B11,Table1[#All],2,FALSE)="The Pen that is Mightier than the Sword","Title Font 14.5","")))))))</f>
        <v/>
      </c>
      <c r="E11" s="51"/>
      <c r="G11" s="54"/>
      <c r="H11" s="49" t="str">
        <f>IF(G11=0,"",IF(VLOOKUP(G11,Table1[#All],2,FALSE)=0,"",VLOOKUP(G11,Table1[#All],2,FALSE)))</f>
        <v/>
      </c>
      <c r="I11" s="51" t="str">
        <f>IF(G11=0,"",IF(VLOOKUP(G11,Table1[#All],3,FALSE)="Metatrope","","Wrong List"))</f>
        <v/>
      </c>
    </row>
    <row r="12" spans="1:9" x14ac:dyDescent="0.25">
      <c r="A12" s="54">
        <v>3</v>
      </c>
      <c r="B12" s="50"/>
      <c r="C12" s="49" t="str">
        <f>IF(B12=0,"",IF(VLOOKUP(B12,Table1[#All],2,FALSE)=0,"",VLOOKUP(B12,Table1[#All],2,FALSE)))</f>
        <v/>
      </c>
      <c r="D12" s="51" t="str">
        <f>IF(B12=0,"",IF(VLOOKUP(B12,Table1[#All],3,FALSE)="Metatrope","Wrong List",IF(VLOOKUP(B12,Table1[#All],4,FALSE)="?","Rank Font 36",IF(OR(VLOOKUP(B12,Table1[#All],2,FALSE)="A Classical Elemental Quartet",VLOOKUP(B12,Table1[#All],2,FALSE)="Cracking a Nut with a Sledgehammer"),"Title Font 17.5",IF(VLOOKUP(B12,Table1[#All],2,FALSE)="A Brimstone-Smelling Salesperson","Title Font 17",IF(OR(VLOOKUP(B12,Table1[#All],2,FALSE)="An Experimental Jetpack",VLOOKUP(B12,Table1[#All],2,FALSE)="An Orbital Bombardment Platform"),"Title Font 16",IF(VLOOKUP(B12,Table1[#All],2,FALSE)="The Pen that is Mightier than the Sword","Title Font 14.5","")))))))</f>
        <v/>
      </c>
      <c r="E12" s="51"/>
      <c r="G12" s="54"/>
      <c r="H12" s="49" t="str">
        <f>IF(G12=0,"",IF(VLOOKUP(G12,Table1[#All],2,FALSE)=0,"",VLOOKUP(G12,Table1[#All],2,FALSE)))</f>
        <v/>
      </c>
      <c r="I12" s="51" t="str">
        <f>IF(G12=0,"",IF(VLOOKUP(G12,Table1[#All],3,FALSE)="Metatrope","","Wrong List"))</f>
        <v/>
      </c>
    </row>
    <row r="13" spans="1:9" x14ac:dyDescent="0.25">
      <c r="A13" s="54">
        <v>4</v>
      </c>
      <c r="B13" s="50"/>
      <c r="C13" s="49" t="str">
        <f>IF(B13=0,"",IF(VLOOKUP(B13,Table1[#All],2,FALSE)=0,"",VLOOKUP(B13,Table1[#All],2,FALSE)))</f>
        <v/>
      </c>
      <c r="D13" s="51" t="str">
        <f>IF(B13=0,"",IF(VLOOKUP(B13,Table1[#All],3,FALSE)="Metatrope","Wrong List",IF(VLOOKUP(B13,Table1[#All],4,FALSE)="?","Rank Font 36",IF(OR(VLOOKUP(B13,Table1[#All],2,FALSE)="A Classical Elemental Quartet",VLOOKUP(B13,Table1[#All],2,FALSE)="Cracking a Nut with a Sledgehammer"),"Title Font 17.5",IF(VLOOKUP(B13,Table1[#All],2,FALSE)="A Brimstone-Smelling Salesperson","Title Font 17",IF(OR(VLOOKUP(B13,Table1[#All],2,FALSE)="An Experimental Jetpack",VLOOKUP(B13,Table1[#All],2,FALSE)="An Orbital Bombardment Platform"),"Title Font 16",IF(VLOOKUP(B13,Table1[#All],2,FALSE)="The Pen that is Mightier than the Sword","Title Font 14.5","")))))))</f>
        <v/>
      </c>
      <c r="E13" s="51"/>
      <c r="G13" s="54"/>
      <c r="H13" s="49" t="str">
        <f>IF(G13=0,"",IF(VLOOKUP(G13,Table1[#All],2,FALSE)=0,"",VLOOKUP(G13,Table1[#All],2,FALSE)))</f>
        <v/>
      </c>
      <c r="I13" s="51" t="str">
        <f>IF(G13=0,"",IF(VLOOKUP(G13,Table1[#All],3,FALSE)="Metatrope","","Wrong List"))</f>
        <v/>
      </c>
    </row>
    <row r="14" spans="1:9" x14ac:dyDescent="0.25">
      <c r="A14" s="54">
        <v>5</v>
      </c>
      <c r="B14" s="50"/>
      <c r="C14" s="49" t="str">
        <f>IF(B14=0,"",IF(VLOOKUP(B14,Table1[#All],2,FALSE)=0,"",VLOOKUP(B14,Table1[#All],2,FALSE)))</f>
        <v/>
      </c>
      <c r="D14" s="51" t="str">
        <f>IF(B14=0,"",IF(VLOOKUP(B14,Table1[#All],3,FALSE)="Metatrope","Wrong List",IF(VLOOKUP(B14,Table1[#All],4,FALSE)="?","Rank Font 36",IF(OR(VLOOKUP(B14,Table1[#All],2,FALSE)="A Classical Elemental Quartet",VLOOKUP(B14,Table1[#All],2,FALSE)="Cracking a Nut with a Sledgehammer"),"Title Font 17.5",IF(VLOOKUP(B14,Table1[#All],2,FALSE)="A Brimstone-Smelling Salesperson","Title Font 17",IF(OR(VLOOKUP(B14,Table1[#All],2,FALSE)="An Experimental Jetpack",VLOOKUP(B14,Table1[#All],2,FALSE)="An Orbital Bombardment Platform"),"Title Font 16",IF(VLOOKUP(B14,Table1[#All],2,FALSE)="The Pen that is Mightier than the Sword","Title Font 14.5","")))))))</f>
        <v/>
      </c>
      <c r="E14" s="51"/>
      <c r="G14" s="54"/>
      <c r="H14" s="49" t="str">
        <f>IF(G14=0,"",IF(VLOOKUP(G14,Table1[#All],2,FALSE)=0,"",VLOOKUP(G14,Table1[#All],2,FALSE)))</f>
        <v/>
      </c>
      <c r="I14" s="51" t="str">
        <f>IF(G14=0,"",IF(VLOOKUP(G14,Table1[#All],3,FALSE)="Metatrope","","Wrong List"))</f>
        <v/>
      </c>
    </row>
    <row r="15" spans="1:9" x14ac:dyDescent="0.25">
      <c r="A15" s="54">
        <v>6</v>
      </c>
      <c r="B15" s="50"/>
      <c r="C15" s="49" t="str">
        <f>IF(B15=0,"",IF(VLOOKUP(B15,Table1[#All],2,FALSE)=0,"",VLOOKUP(B15,Table1[#All],2,FALSE)))</f>
        <v/>
      </c>
      <c r="D15" s="51" t="str">
        <f>IF(B15=0,"",IF(VLOOKUP(B15,Table1[#All],3,FALSE)="Metatrope","Wrong List",IF(VLOOKUP(B15,Table1[#All],4,FALSE)="?","Rank Font 36",IF(OR(VLOOKUP(B15,Table1[#All],2,FALSE)="A Classical Elemental Quartet",VLOOKUP(B15,Table1[#All],2,FALSE)="Cracking a Nut with a Sledgehammer"),"Title Font 17.5",IF(VLOOKUP(B15,Table1[#All],2,FALSE)="A Brimstone-Smelling Salesperson","Title Font 17",IF(OR(VLOOKUP(B15,Table1[#All],2,FALSE)="An Experimental Jetpack",VLOOKUP(B15,Table1[#All],2,FALSE)="An Orbital Bombardment Platform"),"Title Font 16",IF(VLOOKUP(B15,Table1[#All],2,FALSE)="The Pen that is Mightier than the Sword","Title Font 14.5","")))))))</f>
        <v/>
      </c>
      <c r="E15" s="51"/>
      <c r="G15" s="54"/>
      <c r="H15" s="49" t="str">
        <f>IF(G15=0,"",IF(VLOOKUP(G15,Table1[#All],2,FALSE)=0,"",VLOOKUP(G15,Table1[#All],2,FALSE)))</f>
        <v/>
      </c>
      <c r="I15" s="51" t="str">
        <f>IF(G15=0,"",IF(VLOOKUP(G15,Table1[#All],3,FALSE)="Metatrope","","Wrong List"))</f>
        <v/>
      </c>
    </row>
    <row r="16" spans="1:9" x14ac:dyDescent="0.25">
      <c r="A16" s="54">
        <v>7</v>
      </c>
      <c r="B16" s="50"/>
      <c r="C16" s="49" t="str">
        <f>IF(B16=0,"",IF(VLOOKUP(B16,Table1[#All],2,FALSE)=0,"",VLOOKUP(B16,Table1[#All],2,FALSE)))</f>
        <v/>
      </c>
      <c r="D16" s="51" t="str">
        <f>IF(B16=0,"",IF(VLOOKUP(B16,Table1[#All],3,FALSE)="Metatrope","Wrong List",IF(VLOOKUP(B16,Table1[#All],4,FALSE)="?","Rank Font 36",IF(OR(VLOOKUP(B16,Table1[#All],2,FALSE)="A Classical Elemental Quartet",VLOOKUP(B16,Table1[#All],2,FALSE)="Cracking a Nut with a Sledgehammer"),"Title Font 17.5",IF(VLOOKUP(B16,Table1[#All],2,FALSE)="A Brimstone-Smelling Salesperson","Title Font 17",IF(OR(VLOOKUP(B16,Table1[#All],2,FALSE)="An Experimental Jetpack",VLOOKUP(B16,Table1[#All],2,FALSE)="An Orbital Bombardment Platform"),"Title Font 16",IF(VLOOKUP(B16,Table1[#All],2,FALSE)="The Pen that is Mightier than the Sword","Title Font 14.5","")))))))</f>
        <v/>
      </c>
      <c r="E16" s="51"/>
      <c r="G16" s="54"/>
      <c r="H16" s="49" t="str">
        <f>IF(G16=0,"",IF(VLOOKUP(G16,Table1[#All],2,FALSE)=0,"",VLOOKUP(G16,Table1[#All],2,FALSE)))</f>
        <v/>
      </c>
      <c r="I16" s="51" t="str">
        <f>IF(G16=0,"",IF(VLOOKUP(G16,Table1[#All],3,FALSE)="Metatrope","","Wrong List"))</f>
        <v/>
      </c>
    </row>
    <row r="17" spans="1:9" x14ac:dyDescent="0.25">
      <c r="A17" s="54">
        <v>8</v>
      </c>
      <c r="B17" s="50"/>
      <c r="C17" s="49" t="str">
        <f>IF(B17=0,"",IF(VLOOKUP(B17,Table1[#All],2,FALSE)=0,"",VLOOKUP(B17,Table1[#All],2,FALSE)))</f>
        <v/>
      </c>
      <c r="D17" s="51" t="str">
        <f>IF(B17=0,"",IF(VLOOKUP(B17,Table1[#All],3,FALSE)="Metatrope","Wrong List",IF(VLOOKUP(B17,Table1[#All],4,FALSE)="?","Rank Font 36",IF(OR(VLOOKUP(B17,Table1[#All],2,FALSE)="A Classical Elemental Quartet",VLOOKUP(B17,Table1[#All],2,FALSE)="Cracking a Nut with a Sledgehammer"),"Title Font 17.5",IF(VLOOKUP(B17,Table1[#All],2,FALSE)="A Brimstone-Smelling Salesperson","Title Font 17",IF(OR(VLOOKUP(B17,Table1[#All],2,FALSE)="An Experimental Jetpack",VLOOKUP(B17,Table1[#All],2,FALSE)="An Orbital Bombardment Platform"),"Title Font 16",IF(VLOOKUP(B17,Table1[#All],2,FALSE)="The Pen that is Mightier than the Sword","Title Font 14.5","")))))))</f>
        <v/>
      </c>
      <c r="E17" s="51"/>
      <c r="G17" s="54"/>
      <c r="H17" s="49" t="str">
        <f>IF(G17=0,"",IF(VLOOKUP(G17,Table1[#All],2,FALSE)=0,"",VLOOKUP(G17,Table1[#All],2,FALSE)))</f>
        <v/>
      </c>
      <c r="I17" s="51" t="str">
        <f>IF(G17=0,"",IF(VLOOKUP(G17,Table1[#All],3,FALSE)="Metatrope","","Wrong List"))</f>
        <v/>
      </c>
    </row>
    <row r="18" spans="1:9" x14ac:dyDescent="0.25">
      <c r="A18" s="49" t="s">
        <v>1105</v>
      </c>
      <c r="B18" s="50"/>
      <c r="C18" s="49" t="str">
        <f>IF(B18=0,"",IF(VLOOKUP(B18,Table1[#All],2,FALSE)=0,"",VLOOKUP(B18,Table1[#All],2,FALSE)))</f>
        <v/>
      </c>
      <c r="D18" s="51" t="str">
        <f>IF(B18=0,"",IF(VLOOKUP(B18,Table1[#All],3,FALSE)="Metatrope","Wrong List",IF(VLOOKUP(B18,Table1[#All],4,FALSE)="?","Rank Font 36",IF(OR(VLOOKUP(B18,Table1[#All],2,FALSE)="A Classical Elemental Quartet",VLOOKUP(B18,Table1[#All],2,FALSE)="Cracking a Nut with a Sledgehammer"),"Title Font 17.5",IF(VLOOKUP(B18,Table1[#All],2,FALSE)="A Brimstone-Smelling Salesperson","Title Font 17",IF(OR(VLOOKUP(B18,Table1[#All],2,FALSE)="An Experimental Jetpack",VLOOKUP(B18,Table1[#All],2,FALSE)="An Orbital Bombardment Platform"),"Title Font 16",IF(VLOOKUP(B18,Table1[#All],2,FALSE)="The Pen that is Mightier than the Sword","Title Font 14.5","")))))))</f>
        <v/>
      </c>
      <c r="E18" s="51"/>
    </row>
    <row r="19" spans="1:9" x14ac:dyDescent="0.25">
      <c r="A19" s="54">
        <v>2</v>
      </c>
      <c r="B19" s="50"/>
      <c r="C19" s="49" t="str">
        <f>IF(B19=0,"",IF(VLOOKUP(B19,Table1[#All],2,FALSE)=0,"",VLOOKUP(B19,Table1[#All],2,FALSE)))</f>
        <v/>
      </c>
      <c r="D19" s="51" t="str">
        <f>IF(B19=0,"",IF(VLOOKUP(B19,Table1[#All],3,FALSE)="Metatrope","Wrong List",IF(VLOOKUP(B19,Table1[#All],4,FALSE)="?","Rank Font 36",IF(OR(VLOOKUP(B19,Table1[#All],2,FALSE)="A Classical Elemental Quartet",VLOOKUP(B19,Table1[#All],2,FALSE)="Cracking a Nut with a Sledgehammer"),"Title Font 17.5",IF(VLOOKUP(B19,Table1[#All],2,FALSE)="A Brimstone-Smelling Salesperson","Title Font 17",IF(OR(VLOOKUP(B19,Table1[#All],2,FALSE)="An Experimental Jetpack",VLOOKUP(B19,Table1[#All],2,FALSE)="An Orbital Bombardment Platform"),"Title Font 16",IF(VLOOKUP(B19,Table1[#All],2,FALSE)="The Pen that is Mightier than the Sword","Title Font 14.5","")))))))</f>
        <v/>
      </c>
      <c r="E19" s="51"/>
    </row>
    <row r="20" spans="1:9" x14ac:dyDescent="0.25">
      <c r="A20" s="54">
        <v>3</v>
      </c>
      <c r="B20" s="50"/>
      <c r="C20" s="49" t="str">
        <f>IF(B20=0,"",IF(VLOOKUP(B20,Table1[#All],2,FALSE)=0,"",VLOOKUP(B20,Table1[#All],2,FALSE)))</f>
        <v/>
      </c>
      <c r="D20" s="51" t="str">
        <f>IF(B20=0,"",IF(VLOOKUP(B20,Table1[#All],3,FALSE)="Metatrope","Wrong List",IF(VLOOKUP(B20,Table1[#All],4,FALSE)="?","Rank Font 36",IF(OR(VLOOKUP(B20,Table1[#All],2,FALSE)="A Classical Elemental Quartet",VLOOKUP(B20,Table1[#All],2,FALSE)="Cracking a Nut with a Sledgehammer"),"Title Font 17.5",IF(VLOOKUP(B20,Table1[#All],2,FALSE)="A Brimstone-Smelling Salesperson","Title Font 17",IF(OR(VLOOKUP(B20,Table1[#All],2,FALSE)="An Experimental Jetpack",VLOOKUP(B20,Table1[#All],2,FALSE)="An Orbital Bombardment Platform"),"Title Font 16",IF(VLOOKUP(B20,Table1[#All],2,FALSE)="The Pen that is Mightier than the Sword","Title Font 14.5","")))))))</f>
        <v/>
      </c>
      <c r="E20" s="51"/>
    </row>
    <row r="21" spans="1:9" x14ac:dyDescent="0.25">
      <c r="A21" s="54">
        <v>4</v>
      </c>
      <c r="B21" s="50"/>
      <c r="C21" s="49" t="str">
        <f>IF(B21=0,"",IF(VLOOKUP(B21,Table1[#All],2,FALSE)=0,"",VLOOKUP(B21,Table1[#All],2,FALSE)))</f>
        <v/>
      </c>
      <c r="D21" s="51" t="str">
        <f>IF(B21=0,"",IF(VLOOKUP(B21,Table1[#All],3,FALSE)="Metatrope","Wrong List",IF(VLOOKUP(B21,Table1[#All],4,FALSE)="?","Rank Font 36",IF(OR(VLOOKUP(B21,Table1[#All],2,FALSE)="A Classical Elemental Quartet",VLOOKUP(B21,Table1[#All],2,FALSE)="Cracking a Nut with a Sledgehammer"),"Title Font 17.5",IF(VLOOKUP(B21,Table1[#All],2,FALSE)="A Brimstone-Smelling Salesperson","Title Font 17",IF(OR(VLOOKUP(B21,Table1[#All],2,FALSE)="An Experimental Jetpack",VLOOKUP(B21,Table1[#All],2,FALSE)="An Orbital Bombardment Platform"),"Title Font 16",IF(VLOOKUP(B21,Table1[#All],2,FALSE)="The Pen that is Mightier than the Sword","Title Font 14.5","")))))))</f>
        <v/>
      </c>
      <c r="E21" s="51"/>
    </row>
    <row r="22" spans="1:9" x14ac:dyDescent="0.25">
      <c r="A22" s="54">
        <v>5</v>
      </c>
      <c r="B22" s="50"/>
      <c r="C22" s="49" t="str">
        <f>IF(B22=0,"",IF(VLOOKUP(B22,Table1[#All],2,FALSE)=0,"",VLOOKUP(B22,Table1[#All],2,FALSE)))</f>
        <v/>
      </c>
      <c r="D22" s="51" t="str">
        <f>IF(B22=0,"",IF(VLOOKUP(B22,Table1[#All],3,FALSE)="Metatrope","Wrong List",IF(VLOOKUP(B22,Table1[#All],4,FALSE)="?","Rank Font 36",IF(OR(VLOOKUP(B22,Table1[#All],2,FALSE)="A Classical Elemental Quartet",VLOOKUP(B22,Table1[#All],2,FALSE)="Cracking a Nut with a Sledgehammer"),"Title Font 17.5",IF(VLOOKUP(B22,Table1[#All],2,FALSE)="A Brimstone-Smelling Salesperson","Title Font 17",IF(OR(VLOOKUP(B22,Table1[#All],2,FALSE)="An Experimental Jetpack",VLOOKUP(B22,Table1[#All],2,FALSE)="An Orbital Bombardment Platform"),"Title Font 16",IF(VLOOKUP(B22,Table1[#All],2,FALSE)="The Pen that is Mightier than the Sword","Title Font 14.5","")))))))</f>
        <v/>
      </c>
      <c r="E22" s="51"/>
    </row>
    <row r="23" spans="1:9" x14ac:dyDescent="0.25">
      <c r="A23" s="54">
        <v>6</v>
      </c>
      <c r="B23" s="50"/>
      <c r="C23" s="49" t="str">
        <f>IF(B23=0,"",IF(VLOOKUP(B23,Table1[#All],2,FALSE)=0,"",VLOOKUP(B23,Table1[#All],2,FALSE)))</f>
        <v/>
      </c>
      <c r="D23" s="51" t="str">
        <f>IF(B23=0,"",IF(VLOOKUP(B23,Table1[#All],3,FALSE)="Metatrope","Wrong List",IF(VLOOKUP(B23,Table1[#All],4,FALSE)="?","Rank Font 36",IF(OR(VLOOKUP(B23,Table1[#All],2,FALSE)="A Classical Elemental Quartet",VLOOKUP(B23,Table1[#All],2,FALSE)="Cracking a Nut with a Sledgehammer"),"Title Font 17.5",IF(VLOOKUP(B23,Table1[#All],2,FALSE)="A Brimstone-Smelling Salesperson","Title Font 17",IF(OR(VLOOKUP(B23,Table1[#All],2,FALSE)="An Experimental Jetpack",VLOOKUP(B23,Table1[#All],2,FALSE)="An Orbital Bombardment Platform"),"Title Font 16",IF(VLOOKUP(B23,Table1[#All],2,FALSE)="The Pen that is Mightier than the Sword","Title Font 14.5","")))))))</f>
        <v/>
      </c>
      <c r="E23" s="51"/>
    </row>
    <row r="24" spans="1:9" x14ac:dyDescent="0.25">
      <c r="A24" s="54">
        <v>7</v>
      </c>
      <c r="B24" s="50"/>
      <c r="C24" s="49" t="str">
        <f>IF(B24=0,"",IF(VLOOKUP(B24,Table1[#All],2,FALSE)=0,"",VLOOKUP(B24,Table1[#All],2,FALSE)))</f>
        <v/>
      </c>
      <c r="D24" s="51" t="str">
        <f>IF(B24=0,"",IF(VLOOKUP(B24,Table1[#All],3,FALSE)="Metatrope","Wrong List",IF(VLOOKUP(B24,Table1[#All],4,FALSE)="?","Rank Font 36",IF(OR(VLOOKUP(B24,Table1[#All],2,FALSE)="A Classical Elemental Quartet",VLOOKUP(B24,Table1[#All],2,FALSE)="Cracking a Nut with a Sledgehammer"),"Title Font 17.5",IF(VLOOKUP(B24,Table1[#All],2,FALSE)="A Brimstone-Smelling Salesperson","Title Font 17",IF(OR(VLOOKUP(B24,Table1[#All],2,FALSE)="An Experimental Jetpack",VLOOKUP(B24,Table1[#All],2,FALSE)="An Orbital Bombardment Platform"),"Title Font 16",IF(VLOOKUP(B24,Table1[#All],2,FALSE)="The Pen that is Mightier than the Sword","Title Font 14.5","")))))))</f>
        <v/>
      </c>
      <c r="E24" s="51"/>
    </row>
    <row r="25" spans="1:9" x14ac:dyDescent="0.25">
      <c r="A25" s="54">
        <v>8</v>
      </c>
      <c r="B25" s="50"/>
      <c r="C25" s="49" t="str">
        <f>IF(B25=0,"",IF(VLOOKUP(B25,Table1[#All],2,FALSE)=0,"",VLOOKUP(B25,Table1[#All],2,FALSE)))</f>
        <v/>
      </c>
      <c r="D25" s="51" t="str">
        <f>IF(B25=0,"",IF(VLOOKUP(B25,Table1[#All],3,FALSE)="Metatrope","Wrong List",IF(VLOOKUP(B25,Table1[#All],4,FALSE)="?","Rank Font 36",IF(OR(VLOOKUP(B25,Table1[#All],2,FALSE)="A Classical Elemental Quartet",VLOOKUP(B25,Table1[#All],2,FALSE)="Cracking a Nut with a Sledgehammer"),"Title Font 17.5",IF(VLOOKUP(B25,Table1[#All],2,FALSE)="A Brimstone-Smelling Salesperson","Title Font 17",IF(OR(VLOOKUP(B25,Table1[#All],2,FALSE)="An Experimental Jetpack",VLOOKUP(B25,Table1[#All],2,FALSE)="An Orbital Bombardment Platform"),"Title Font 16",IF(VLOOKUP(B25,Table1[#All],2,FALSE)="The Pen that is Mightier than the Sword","Title Font 14.5","")))))))</f>
        <v/>
      </c>
      <c r="E25" s="51"/>
    </row>
    <row r="26" spans="1:9" x14ac:dyDescent="0.25">
      <c r="A26" s="49" t="s">
        <v>1106</v>
      </c>
      <c r="B26" s="50"/>
      <c r="C26" s="49" t="str">
        <f>IF(B26=0,"",IF(VLOOKUP(B26,Table1[#All],2,FALSE)=0,"",VLOOKUP(B26,Table1[#All],2,FALSE)))</f>
        <v/>
      </c>
      <c r="D26" s="51" t="str">
        <f>IF(B26=0,"",IF(VLOOKUP(B26,Table1[#All],3,FALSE)="Metatrope","Wrong List",IF(VLOOKUP(B26,Table1[#All],4,FALSE)="?","Rank Font 36",IF(OR(VLOOKUP(B26,Table1[#All],2,FALSE)="A Classical Elemental Quartet",VLOOKUP(B26,Table1[#All],2,FALSE)="Cracking a Nut with a Sledgehammer"),"Title Font 17.5",IF(VLOOKUP(B26,Table1[#All],2,FALSE)="A Brimstone-Smelling Salesperson","Title Font 17",IF(OR(VLOOKUP(B26,Table1[#All],2,FALSE)="An Experimental Jetpack",VLOOKUP(B26,Table1[#All],2,FALSE)="An Orbital Bombardment Platform"),"Title Font 16",IF(VLOOKUP(B26,Table1[#All],2,FALSE)="The Pen that is Mightier than the Sword","Title Font 14.5","")))))))</f>
        <v/>
      </c>
      <c r="E26" s="51"/>
    </row>
    <row r="27" spans="1:9" x14ac:dyDescent="0.25">
      <c r="A27" s="54">
        <v>2</v>
      </c>
      <c r="B27" s="50"/>
      <c r="C27" s="49" t="str">
        <f>IF(B27=0,"",IF(VLOOKUP(B27,Table1[#All],2,FALSE)=0,"",VLOOKUP(B27,Table1[#All],2,FALSE)))</f>
        <v/>
      </c>
      <c r="D27" s="51" t="str">
        <f>IF(B27=0,"",IF(VLOOKUP(B27,Table1[#All],3,FALSE)="Metatrope","Wrong List",IF(VLOOKUP(B27,Table1[#All],4,FALSE)="?","Rank Font 36",IF(OR(VLOOKUP(B27,Table1[#All],2,FALSE)="A Classical Elemental Quartet",VLOOKUP(B27,Table1[#All],2,FALSE)="Cracking a Nut with a Sledgehammer"),"Title Font 17.5",IF(VLOOKUP(B27,Table1[#All],2,FALSE)="A Brimstone-Smelling Salesperson","Title Font 17",IF(OR(VLOOKUP(B27,Table1[#All],2,FALSE)="An Experimental Jetpack",VLOOKUP(B27,Table1[#All],2,FALSE)="An Orbital Bombardment Platform"),"Title Font 16",IF(VLOOKUP(B27,Table1[#All],2,FALSE)="The Pen that is Mightier than the Sword","Title Font 14.5","")))))))</f>
        <v/>
      </c>
      <c r="E27" s="51"/>
    </row>
    <row r="28" spans="1:9" x14ac:dyDescent="0.25">
      <c r="A28" s="54">
        <v>3</v>
      </c>
      <c r="B28" s="50"/>
      <c r="C28" s="49" t="str">
        <f>IF(B28=0,"",IF(VLOOKUP(B28,Table1[#All],2,FALSE)=0,"",VLOOKUP(B28,Table1[#All],2,FALSE)))</f>
        <v/>
      </c>
      <c r="D28" s="51" t="str">
        <f>IF(B28=0,"",IF(VLOOKUP(B28,Table1[#All],3,FALSE)="Metatrope","Wrong List",IF(VLOOKUP(B28,Table1[#All],4,FALSE)="?","Rank Font 36",IF(OR(VLOOKUP(B28,Table1[#All],2,FALSE)="A Classical Elemental Quartet",VLOOKUP(B28,Table1[#All],2,FALSE)="Cracking a Nut with a Sledgehammer"),"Title Font 17.5",IF(VLOOKUP(B28,Table1[#All],2,FALSE)="A Brimstone-Smelling Salesperson","Title Font 17",IF(OR(VLOOKUP(B28,Table1[#All],2,FALSE)="An Experimental Jetpack",VLOOKUP(B28,Table1[#All],2,FALSE)="An Orbital Bombardment Platform"),"Title Font 16",IF(VLOOKUP(B28,Table1[#All],2,FALSE)="The Pen that is Mightier than the Sword","Title Font 14.5","")))))))</f>
        <v/>
      </c>
      <c r="E28" s="51"/>
    </row>
    <row r="29" spans="1:9" x14ac:dyDescent="0.25">
      <c r="A29" s="54">
        <v>4</v>
      </c>
      <c r="B29" s="50"/>
      <c r="C29" s="49" t="str">
        <f>IF(B29=0,"",IF(VLOOKUP(B29,Table1[#All],2,FALSE)=0,"",VLOOKUP(B29,Table1[#All],2,FALSE)))</f>
        <v/>
      </c>
      <c r="D29" s="51" t="str">
        <f>IF(B29=0,"",IF(VLOOKUP(B29,Table1[#All],3,FALSE)="Metatrope","Wrong List",IF(VLOOKUP(B29,Table1[#All],4,FALSE)="?","Rank Font 36",IF(OR(VLOOKUP(B29,Table1[#All],2,FALSE)="A Classical Elemental Quartet",VLOOKUP(B29,Table1[#All],2,FALSE)="Cracking a Nut with a Sledgehammer"),"Title Font 17.5",IF(VLOOKUP(B29,Table1[#All],2,FALSE)="A Brimstone-Smelling Salesperson","Title Font 17",IF(OR(VLOOKUP(B29,Table1[#All],2,FALSE)="An Experimental Jetpack",VLOOKUP(B29,Table1[#All],2,FALSE)="An Orbital Bombardment Platform"),"Title Font 16",IF(VLOOKUP(B29,Table1[#All],2,FALSE)="The Pen that is Mightier than the Sword","Title Font 14.5","")))))))</f>
        <v/>
      </c>
      <c r="E29" s="51"/>
    </row>
    <row r="30" spans="1:9" x14ac:dyDescent="0.25">
      <c r="A30" s="54">
        <v>5</v>
      </c>
      <c r="B30" s="50"/>
      <c r="C30" s="49" t="str">
        <f>IF(B30=0,"",IF(VLOOKUP(B30,Table1[#All],2,FALSE)=0,"",VLOOKUP(B30,Table1[#All],2,FALSE)))</f>
        <v/>
      </c>
      <c r="D30" s="51" t="str">
        <f>IF(B30=0,"",IF(VLOOKUP(B30,Table1[#All],3,FALSE)="Metatrope","Wrong List",IF(VLOOKUP(B30,Table1[#All],4,FALSE)="?","Rank Font 36",IF(OR(VLOOKUP(B30,Table1[#All],2,FALSE)="A Classical Elemental Quartet",VLOOKUP(B30,Table1[#All],2,FALSE)="Cracking a Nut with a Sledgehammer"),"Title Font 17.5",IF(VLOOKUP(B30,Table1[#All],2,FALSE)="A Brimstone-Smelling Salesperson","Title Font 17",IF(OR(VLOOKUP(B30,Table1[#All],2,FALSE)="An Experimental Jetpack",VLOOKUP(B30,Table1[#All],2,FALSE)="An Orbital Bombardment Platform"),"Title Font 16",IF(VLOOKUP(B30,Table1[#All],2,FALSE)="The Pen that is Mightier than the Sword","Title Font 14.5","")))))))</f>
        <v/>
      </c>
      <c r="E30" s="51"/>
    </row>
    <row r="31" spans="1:9" x14ac:dyDescent="0.25">
      <c r="A31" s="54">
        <v>6</v>
      </c>
      <c r="B31" s="50"/>
      <c r="C31" s="49" t="str">
        <f>IF(B31=0,"",IF(VLOOKUP(B31,Table1[#All],2,FALSE)=0,"",VLOOKUP(B31,Table1[#All],2,FALSE)))</f>
        <v/>
      </c>
      <c r="D31" s="51" t="str">
        <f>IF(B31=0,"",IF(VLOOKUP(B31,Table1[#All],3,FALSE)="Metatrope","Wrong List",IF(VLOOKUP(B31,Table1[#All],4,FALSE)="?","Rank Font 36",IF(OR(VLOOKUP(B31,Table1[#All],2,FALSE)="A Classical Elemental Quartet",VLOOKUP(B31,Table1[#All],2,FALSE)="Cracking a Nut with a Sledgehammer"),"Title Font 17.5",IF(VLOOKUP(B31,Table1[#All],2,FALSE)="A Brimstone-Smelling Salesperson","Title Font 17",IF(OR(VLOOKUP(B31,Table1[#All],2,FALSE)="An Experimental Jetpack",VLOOKUP(B31,Table1[#All],2,FALSE)="An Orbital Bombardment Platform"),"Title Font 16",IF(VLOOKUP(B31,Table1[#All],2,FALSE)="The Pen that is Mightier than the Sword","Title Font 14.5","")))))))</f>
        <v/>
      </c>
      <c r="E31" s="51"/>
    </row>
    <row r="32" spans="1:9" x14ac:dyDescent="0.25">
      <c r="A32" s="54">
        <v>7</v>
      </c>
      <c r="B32" s="50"/>
      <c r="C32" s="49" t="str">
        <f>IF(B32=0,"",IF(VLOOKUP(B32,Table1[#All],2,FALSE)=0,"",VLOOKUP(B32,Table1[#All],2,FALSE)))</f>
        <v/>
      </c>
      <c r="D32" s="51" t="str">
        <f>IF(B32=0,"",IF(VLOOKUP(B32,Table1[#All],3,FALSE)="Metatrope","Wrong List",IF(VLOOKUP(B32,Table1[#All],4,FALSE)="?","Rank Font 36",IF(OR(VLOOKUP(B32,Table1[#All],2,FALSE)="A Classical Elemental Quartet",VLOOKUP(B32,Table1[#All],2,FALSE)="Cracking a Nut with a Sledgehammer"),"Title Font 17.5",IF(VLOOKUP(B32,Table1[#All],2,FALSE)="A Brimstone-Smelling Salesperson","Title Font 17",IF(OR(VLOOKUP(B32,Table1[#All],2,FALSE)="An Experimental Jetpack",VLOOKUP(B32,Table1[#All],2,FALSE)="An Orbital Bombardment Platform"),"Title Font 16",IF(VLOOKUP(B32,Table1[#All],2,FALSE)="The Pen that is Mightier than the Sword","Title Font 14.5","")))))))</f>
        <v/>
      </c>
      <c r="E32" s="51"/>
    </row>
    <row r="33" spans="1:5" x14ac:dyDescent="0.25">
      <c r="A33" s="54">
        <v>8</v>
      </c>
      <c r="B33" s="50"/>
      <c r="C33" s="49" t="str">
        <f>IF(B33=0,"",IF(VLOOKUP(B33,Table1[#All],2,FALSE)=0,"",VLOOKUP(B33,Table1[#All],2,FALSE)))</f>
        <v/>
      </c>
      <c r="D33" s="51" t="str">
        <f>IF(B33=0,"",IF(VLOOKUP(B33,Table1[#All],3,FALSE)="Metatrope","Wrong List",IF(VLOOKUP(B33,Table1[#All],4,FALSE)="?","Rank Font 36",IF(OR(VLOOKUP(B33,Table1[#All],2,FALSE)="A Classical Elemental Quartet",VLOOKUP(B33,Table1[#All],2,FALSE)="Cracking a Nut with a Sledgehammer"),"Title Font 17.5",IF(VLOOKUP(B33,Table1[#All],2,FALSE)="A Brimstone-Smelling Salesperson","Title Font 17",IF(OR(VLOOKUP(B33,Table1[#All],2,FALSE)="An Experimental Jetpack",VLOOKUP(B33,Table1[#All],2,FALSE)="An Orbital Bombardment Platform"),"Title Font 16",IF(VLOOKUP(B33,Table1[#All],2,FALSE)="The Pen that is Mightier than the Sword","Title Font 14.5","")))))))</f>
        <v/>
      </c>
      <c r="E33" s="51"/>
    </row>
    <row r="34" spans="1:5" x14ac:dyDescent="0.25">
      <c r="A34" s="49" t="s">
        <v>1107</v>
      </c>
      <c r="B34" s="50"/>
      <c r="C34" s="49" t="str">
        <f>IF(B34=0,"",IF(VLOOKUP(B34,Table1[#All],2,FALSE)=0,"",VLOOKUP(B34,Table1[#All],2,FALSE)))</f>
        <v/>
      </c>
      <c r="D34" s="51" t="str">
        <f>IF(B34=0,"",IF(VLOOKUP(B34,Table1[#All],3,FALSE)="Metatrope","Wrong List",IF(VLOOKUP(B34,Table1[#All],4,FALSE)="?","Rank Font 36",IF(OR(VLOOKUP(B34,Table1[#All],2,FALSE)="A Classical Elemental Quartet",VLOOKUP(B34,Table1[#All],2,FALSE)="Cracking a Nut with a Sledgehammer"),"Title Font 17.5",IF(VLOOKUP(B34,Table1[#All],2,FALSE)="A Brimstone-Smelling Salesperson","Title Font 17",IF(OR(VLOOKUP(B34,Table1[#All],2,FALSE)="An Experimental Jetpack",VLOOKUP(B34,Table1[#All],2,FALSE)="An Orbital Bombardment Platform"),"Title Font 16",IF(VLOOKUP(B34,Table1[#All],2,FALSE)="The Pen that is Mightier than the Sword","Title Font 14.5","")))))))</f>
        <v/>
      </c>
      <c r="E34" s="51"/>
    </row>
    <row r="35" spans="1:5" x14ac:dyDescent="0.25">
      <c r="A35" s="54">
        <v>2</v>
      </c>
      <c r="B35" s="50"/>
      <c r="C35" s="49" t="str">
        <f>IF(B35=0,"",IF(VLOOKUP(B35,Table1[#All],2,FALSE)=0,"",VLOOKUP(B35,Table1[#All],2,FALSE)))</f>
        <v/>
      </c>
      <c r="D35" s="51" t="str">
        <f>IF(B35=0,"",IF(VLOOKUP(B35,Table1[#All],3,FALSE)="Metatrope","Wrong List",IF(VLOOKUP(B35,Table1[#All],4,FALSE)="?","Rank Font 36",IF(OR(VLOOKUP(B35,Table1[#All],2,FALSE)="A Classical Elemental Quartet",VLOOKUP(B35,Table1[#All],2,FALSE)="Cracking a Nut with a Sledgehammer"),"Title Font 17.5",IF(VLOOKUP(B35,Table1[#All],2,FALSE)="A Brimstone-Smelling Salesperson","Title Font 17",IF(OR(VLOOKUP(B35,Table1[#All],2,FALSE)="An Experimental Jetpack",VLOOKUP(B35,Table1[#All],2,FALSE)="An Orbital Bombardment Platform"),"Title Font 16",IF(VLOOKUP(B35,Table1[#All],2,FALSE)="The Pen that is Mightier than the Sword","Title Font 14.5","")))))))</f>
        <v/>
      </c>
      <c r="E35" s="51"/>
    </row>
    <row r="36" spans="1:5" x14ac:dyDescent="0.25">
      <c r="A36" s="54">
        <v>3</v>
      </c>
      <c r="B36" s="50"/>
      <c r="C36" s="49" t="str">
        <f>IF(B36=0,"",IF(VLOOKUP(B36,Table1[#All],2,FALSE)=0,"",VLOOKUP(B36,Table1[#All],2,FALSE)))</f>
        <v/>
      </c>
      <c r="D36" s="51" t="str">
        <f>IF(B36=0,"",IF(VLOOKUP(B36,Table1[#All],3,FALSE)="Metatrope","Wrong List",IF(VLOOKUP(B36,Table1[#All],4,FALSE)="?","Rank Font 36",IF(OR(VLOOKUP(B36,Table1[#All],2,FALSE)="A Classical Elemental Quartet",VLOOKUP(B36,Table1[#All],2,FALSE)="Cracking a Nut with a Sledgehammer"),"Title Font 17.5",IF(VLOOKUP(B36,Table1[#All],2,FALSE)="A Brimstone-Smelling Salesperson","Title Font 17",IF(OR(VLOOKUP(B36,Table1[#All],2,FALSE)="An Experimental Jetpack",VLOOKUP(B36,Table1[#All],2,FALSE)="An Orbital Bombardment Platform"),"Title Font 16",IF(VLOOKUP(B36,Table1[#All],2,FALSE)="The Pen that is Mightier than the Sword","Title Font 14.5","")))))))</f>
        <v/>
      </c>
      <c r="E36" s="51"/>
    </row>
    <row r="37" spans="1:5" x14ac:dyDescent="0.25">
      <c r="A37" s="54">
        <v>4</v>
      </c>
      <c r="B37" s="50"/>
      <c r="C37" s="49" t="str">
        <f>IF(B37=0,"",IF(VLOOKUP(B37,Table1[#All],2,FALSE)=0,"",VLOOKUP(B37,Table1[#All],2,FALSE)))</f>
        <v/>
      </c>
      <c r="D37" s="51" t="str">
        <f>IF(B37=0,"",IF(VLOOKUP(B37,Table1[#All],3,FALSE)="Metatrope","Wrong List",IF(VLOOKUP(B37,Table1[#All],4,FALSE)="?","Rank Font 36",IF(OR(VLOOKUP(B37,Table1[#All],2,FALSE)="A Classical Elemental Quartet",VLOOKUP(B37,Table1[#All],2,FALSE)="Cracking a Nut with a Sledgehammer"),"Title Font 17.5",IF(VLOOKUP(B37,Table1[#All],2,FALSE)="A Brimstone-Smelling Salesperson","Title Font 17",IF(OR(VLOOKUP(B37,Table1[#All],2,FALSE)="An Experimental Jetpack",VLOOKUP(B37,Table1[#All],2,FALSE)="An Orbital Bombardment Platform"),"Title Font 16",IF(VLOOKUP(B37,Table1[#All],2,FALSE)="The Pen that is Mightier than the Sword","Title Font 14.5","")))))))</f>
        <v/>
      </c>
      <c r="E37" s="51"/>
    </row>
    <row r="38" spans="1:5" x14ac:dyDescent="0.25">
      <c r="A38" s="54">
        <v>5</v>
      </c>
      <c r="B38" s="50"/>
      <c r="C38" s="49" t="str">
        <f>IF(B38=0,"",IF(VLOOKUP(B38,Table1[#All],2,FALSE)=0,"",VLOOKUP(B38,Table1[#All],2,FALSE)))</f>
        <v/>
      </c>
      <c r="D38" s="51" t="str">
        <f>IF(B38=0,"",IF(VLOOKUP(B38,Table1[#All],3,FALSE)="Metatrope","Wrong List",IF(VLOOKUP(B38,Table1[#All],4,FALSE)="?","Rank Font 36",IF(OR(VLOOKUP(B38,Table1[#All],2,FALSE)="A Classical Elemental Quartet",VLOOKUP(B38,Table1[#All],2,FALSE)="Cracking a Nut with a Sledgehammer"),"Title Font 17.5",IF(VLOOKUP(B38,Table1[#All],2,FALSE)="A Brimstone-Smelling Salesperson","Title Font 17",IF(OR(VLOOKUP(B38,Table1[#All],2,FALSE)="An Experimental Jetpack",VLOOKUP(B38,Table1[#All],2,FALSE)="An Orbital Bombardment Platform"),"Title Font 16",IF(VLOOKUP(B38,Table1[#All],2,FALSE)="The Pen that is Mightier than the Sword","Title Font 14.5","")))))))</f>
        <v/>
      </c>
      <c r="E38" s="51"/>
    </row>
    <row r="39" spans="1:5" x14ac:dyDescent="0.25">
      <c r="A39" s="54">
        <v>6</v>
      </c>
      <c r="B39" s="50"/>
      <c r="C39" s="49" t="str">
        <f>IF(B39=0,"",IF(VLOOKUP(B39,Table1[#All],2,FALSE)=0,"",VLOOKUP(B39,Table1[#All],2,FALSE)))</f>
        <v/>
      </c>
      <c r="D39" s="51" t="str">
        <f>IF(B39=0,"",IF(VLOOKUP(B39,Table1[#All],3,FALSE)="Metatrope","Wrong List",IF(VLOOKUP(B39,Table1[#All],4,FALSE)="?","Rank Font 36",IF(OR(VLOOKUP(B39,Table1[#All],2,FALSE)="A Classical Elemental Quartet",VLOOKUP(B39,Table1[#All],2,FALSE)="Cracking a Nut with a Sledgehammer"),"Title Font 17.5",IF(VLOOKUP(B39,Table1[#All],2,FALSE)="A Brimstone-Smelling Salesperson","Title Font 17",IF(OR(VLOOKUP(B39,Table1[#All],2,FALSE)="An Experimental Jetpack",VLOOKUP(B39,Table1[#All],2,FALSE)="An Orbital Bombardment Platform"),"Title Font 16",IF(VLOOKUP(B39,Table1[#All],2,FALSE)="The Pen that is Mightier than the Sword","Title Font 14.5","")))))))</f>
        <v/>
      </c>
      <c r="E39" s="51"/>
    </row>
    <row r="40" spans="1:5" x14ac:dyDescent="0.25">
      <c r="A40" s="54">
        <v>7</v>
      </c>
      <c r="B40" s="50"/>
      <c r="C40" s="49" t="str">
        <f>IF(B40=0,"",IF(VLOOKUP(B40,Table1[#All],2,FALSE)=0,"",VLOOKUP(B40,Table1[#All],2,FALSE)))</f>
        <v/>
      </c>
      <c r="D40" s="51" t="str">
        <f>IF(B40=0,"",IF(VLOOKUP(B40,Table1[#All],3,FALSE)="Metatrope","Wrong List",IF(VLOOKUP(B40,Table1[#All],4,FALSE)="?","Rank Font 36",IF(OR(VLOOKUP(B40,Table1[#All],2,FALSE)="A Classical Elemental Quartet",VLOOKUP(B40,Table1[#All],2,FALSE)="Cracking a Nut with a Sledgehammer"),"Title Font 17.5",IF(VLOOKUP(B40,Table1[#All],2,FALSE)="A Brimstone-Smelling Salesperson","Title Font 17",IF(OR(VLOOKUP(B40,Table1[#All],2,FALSE)="An Experimental Jetpack",VLOOKUP(B40,Table1[#All],2,FALSE)="An Orbital Bombardment Platform"),"Title Font 16",IF(VLOOKUP(B40,Table1[#All],2,FALSE)="The Pen that is Mightier than the Sword","Title Font 14.5","")))))))</f>
        <v/>
      </c>
      <c r="E40" s="51"/>
    </row>
    <row r="41" spans="1:5" x14ac:dyDescent="0.25">
      <c r="A41" s="54">
        <v>8</v>
      </c>
      <c r="B41" s="50"/>
      <c r="C41" s="49" t="str">
        <f>IF(B41=0,"",IF(VLOOKUP(B41,Table1[#All],2,FALSE)=0,"",VLOOKUP(B41,Table1[#All],2,FALSE)))</f>
        <v/>
      </c>
      <c r="D41" s="51" t="str">
        <f>IF(B41=0,"",IF(VLOOKUP(B41,Table1[#All],3,FALSE)="Metatrope","Wrong List",IF(VLOOKUP(B41,Table1[#All],4,FALSE)="?","Rank Font 36",IF(OR(VLOOKUP(B41,Table1[#All],2,FALSE)="A Classical Elemental Quartet",VLOOKUP(B41,Table1[#All],2,FALSE)="Cracking a Nut with a Sledgehammer"),"Title Font 17.5",IF(VLOOKUP(B41,Table1[#All],2,FALSE)="A Brimstone-Smelling Salesperson","Title Font 17",IF(OR(VLOOKUP(B41,Table1[#All],2,FALSE)="An Experimental Jetpack",VLOOKUP(B41,Table1[#All],2,FALSE)="An Orbital Bombardment Platform"),"Title Font 16",IF(VLOOKUP(B41,Table1[#All],2,FALSE)="The Pen that is Mightier than the Sword","Title Font 14.5","")))))))</f>
        <v/>
      </c>
      <c r="E41" s="51"/>
    </row>
    <row r="42" spans="1:5" x14ac:dyDescent="0.25">
      <c r="A42" s="49" t="s">
        <v>1108</v>
      </c>
      <c r="B42" s="50"/>
      <c r="C42" s="49" t="str">
        <f>IF(B42=0,"",IF(VLOOKUP(B42,Table1[#All],2,FALSE)=0,"",VLOOKUP(B42,Table1[#All],2,FALSE)))</f>
        <v/>
      </c>
      <c r="D42" s="51" t="str">
        <f>IF(B42=0,"",IF(VLOOKUP(B42,Table1[#All],3,FALSE)="Metatrope","Wrong List",IF(VLOOKUP(B42,Table1[#All],4,FALSE)="?","Rank Font 36",IF(OR(VLOOKUP(B42,Table1[#All],2,FALSE)="A Classical Elemental Quartet",VLOOKUP(B42,Table1[#All],2,FALSE)="Cracking a Nut with a Sledgehammer"),"Title Font 17.5",IF(VLOOKUP(B42,Table1[#All],2,FALSE)="A Brimstone-Smelling Salesperson","Title Font 17",IF(OR(VLOOKUP(B42,Table1[#All],2,FALSE)="An Experimental Jetpack",VLOOKUP(B42,Table1[#All],2,FALSE)="An Orbital Bombardment Platform"),"Title Font 16",IF(VLOOKUP(B42,Table1[#All],2,FALSE)="The Pen that is Mightier than the Sword","Title Font 14.5","")))))))</f>
        <v/>
      </c>
      <c r="E42" s="51"/>
    </row>
    <row r="43" spans="1:5" x14ac:dyDescent="0.25">
      <c r="A43" s="54">
        <v>2</v>
      </c>
      <c r="B43" s="50"/>
      <c r="C43" s="49" t="str">
        <f>IF(B43=0,"",IF(VLOOKUP(B43,Table1[#All],2,FALSE)=0,"",VLOOKUP(B43,Table1[#All],2,FALSE)))</f>
        <v/>
      </c>
      <c r="D43" s="51" t="str">
        <f>IF(B43=0,"",IF(VLOOKUP(B43,Table1[#All],3,FALSE)="Metatrope","Wrong List",IF(VLOOKUP(B43,Table1[#All],4,FALSE)="?","Rank Font 36",IF(OR(VLOOKUP(B43,Table1[#All],2,FALSE)="A Classical Elemental Quartet",VLOOKUP(B43,Table1[#All],2,FALSE)="Cracking a Nut with a Sledgehammer"),"Title Font 17.5",IF(VLOOKUP(B43,Table1[#All],2,FALSE)="A Brimstone-Smelling Salesperson","Title Font 17",IF(OR(VLOOKUP(B43,Table1[#All],2,FALSE)="An Experimental Jetpack",VLOOKUP(B43,Table1[#All],2,FALSE)="An Orbital Bombardment Platform"),"Title Font 16",IF(VLOOKUP(B43,Table1[#All],2,FALSE)="The Pen that is Mightier than the Sword","Title Font 14.5","")))))))</f>
        <v/>
      </c>
      <c r="E43" s="51"/>
    </row>
    <row r="44" spans="1:5" x14ac:dyDescent="0.25">
      <c r="A44" s="54">
        <v>3</v>
      </c>
      <c r="B44" s="50"/>
      <c r="C44" s="49" t="str">
        <f>IF(B44=0,"",IF(VLOOKUP(B44,Table1[#All],2,FALSE)=0,"",VLOOKUP(B44,Table1[#All],2,FALSE)))</f>
        <v/>
      </c>
      <c r="D44" s="51" t="str">
        <f>IF(B44=0,"",IF(VLOOKUP(B44,Table1[#All],3,FALSE)="Metatrope","Wrong List",IF(VLOOKUP(B44,Table1[#All],4,FALSE)="?","Rank Font 36",IF(OR(VLOOKUP(B44,Table1[#All],2,FALSE)="A Classical Elemental Quartet",VLOOKUP(B44,Table1[#All],2,FALSE)="Cracking a Nut with a Sledgehammer"),"Title Font 17.5",IF(VLOOKUP(B44,Table1[#All],2,FALSE)="A Brimstone-Smelling Salesperson","Title Font 17",IF(OR(VLOOKUP(B44,Table1[#All],2,FALSE)="An Experimental Jetpack",VLOOKUP(B44,Table1[#All],2,FALSE)="An Orbital Bombardment Platform"),"Title Font 16",IF(VLOOKUP(B44,Table1[#All],2,FALSE)="The Pen that is Mightier than the Sword","Title Font 14.5","")))))))</f>
        <v/>
      </c>
      <c r="E44" s="51"/>
    </row>
    <row r="45" spans="1:5" x14ac:dyDescent="0.25">
      <c r="A45" s="54">
        <v>4</v>
      </c>
      <c r="B45" s="50"/>
      <c r="C45" s="49" t="str">
        <f>IF(B45=0,"",IF(VLOOKUP(B45,Table1[#All],2,FALSE)=0,"",VLOOKUP(B45,Table1[#All],2,FALSE)))</f>
        <v/>
      </c>
      <c r="D45" s="51" t="str">
        <f>IF(B45=0,"",IF(VLOOKUP(B45,Table1[#All],3,FALSE)="Metatrope","Wrong List",IF(VLOOKUP(B45,Table1[#All],4,FALSE)="?","Rank Font 36",IF(OR(VLOOKUP(B45,Table1[#All],2,FALSE)="A Classical Elemental Quartet",VLOOKUP(B45,Table1[#All],2,FALSE)="Cracking a Nut with a Sledgehammer"),"Title Font 17.5",IF(VLOOKUP(B45,Table1[#All],2,FALSE)="A Brimstone-Smelling Salesperson","Title Font 17",IF(OR(VLOOKUP(B45,Table1[#All],2,FALSE)="An Experimental Jetpack",VLOOKUP(B45,Table1[#All],2,FALSE)="An Orbital Bombardment Platform"),"Title Font 16",IF(VLOOKUP(B45,Table1[#All],2,FALSE)="The Pen that is Mightier than the Sword","Title Font 14.5","")))))))</f>
        <v/>
      </c>
      <c r="E45" s="51"/>
    </row>
    <row r="46" spans="1:5" x14ac:dyDescent="0.25">
      <c r="A46" s="54">
        <v>5</v>
      </c>
      <c r="B46" s="50"/>
      <c r="C46" s="49" t="str">
        <f>IF(B46=0,"",IF(VLOOKUP(B46,Table1[#All],2,FALSE)=0,"",VLOOKUP(B46,Table1[#All],2,FALSE)))</f>
        <v/>
      </c>
      <c r="D46" s="51" t="str">
        <f>IF(B46=0,"",IF(VLOOKUP(B46,Table1[#All],3,FALSE)="Metatrope","Wrong List",IF(VLOOKUP(B46,Table1[#All],4,FALSE)="?","Rank Font 36",IF(OR(VLOOKUP(B46,Table1[#All],2,FALSE)="A Classical Elemental Quartet",VLOOKUP(B46,Table1[#All],2,FALSE)="Cracking a Nut with a Sledgehammer"),"Title Font 17.5",IF(VLOOKUP(B46,Table1[#All],2,FALSE)="A Brimstone-Smelling Salesperson","Title Font 17",IF(OR(VLOOKUP(B46,Table1[#All],2,FALSE)="An Experimental Jetpack",VLOOKUP(B46,Table1[#All],2,FALSE)="An Orbital Bombardment Platform"),"Title Font 16",IF(VLOOKUP(B46,Table1[#All],2,FALSE)="The Pen that is Mightier than the Sword","Title Font 14.5","")))))))</f>
        <v/>
      </c>
      <c r="E46" s="51"/>
    </row>
    <row r="47" spans="1:5" x14ac:dyDescent="0.25">
      <c r="A47" s="54">
        <v>6</v>
      </c>
      <c r="B47" s="50"/>
      <c r="C47" s="49" t="str">
        <f>IF(B47=0,"",IF(VLOOKUP(B47,Table1[#All],2,FALSE)=0,"",VLOOKUP(B47,Table1[#All],2,FALSE)))</f>
        <v/>
      </c>
      <c r="D47" s="51" t="str">
        <f>IF(B47=0,"",IF(VLOOKUP(B47,Table1[#All],3,FALSE)="Metatrope","Wrong List",IF(VLOOKUP(B47,Table1[#All],4,FALSE)="?","Rank Font 36",IF(OR(VLOOKUP(B47,Table1[#All],2,FALSE)="A Classical Elemental Quartet",VLOOKUP(B47,Table1[#All],2,FALSE)="Cracking a Nut with a Sledgehammer"),"Title Font 17.5",IF(VLOOKUP(B47,Table1[#All],2,FALSE)="A Brimstone-Smelling Salesperson","Title Font 17",IF(OR(VLOOKUP(B47,Table1[#All],2,FALSE)="An Experimental Jetpack",VLOOKUP(B47,Table1[#All],2,FALSE)="An Orbital Bombardment Platform"),"Title Font 16",IF(VLOOKUP(B47,Table1[#All],2,FALSE)="The Pen that is Mightier than the Sword","Title Font 14.5","")))))))</f>
        <v/>
      </c>
      <c r="E47" s="51"/>
    </row>
    <row r="48" spans="1:5" x14ac:dyDescent="0.25">
      <c r="A48" s="54">
        <v>7</v>
      </c>
      <c r="B48" s="50"/>
      <c r="C48" s="49" t="str">
        <f>IF(B48=0,"",IF(VLOOKUP(B48,Table1[#All],2,FALSE)=0,"",VLOOKUP(B48,Table1[#All],2,FALSE)))</f>
        <v/>
      </c>
      <c r="D48" s="51" t="str">
        <f>IF(B48=0,"",IF(VLOOKUP(B48,Table1[#All],3,FALSE)="Metatrope","Wrong List",IF(VLOOKUP(B48,Table1[#All],4,FALSE)="?","Rank Font 36",IF(OR(VLOOKUP(B48,Table1[#All],2,FALSE)="A Classical Elemental Quartet",VLOOKUP(B48,Table1[#All],2,FALSE)="Cracking a Nut with a Sledgehammer"),"Title Font 17.5",IF(VLOOKUP(B48,Table1[#All],2,FALSE)="A Brimstone-Smelling Salesperson","Title Font 17",IF(OR(VLOOKUP(B48,Table1[#All],2,FALSE)="An Experimental Jetpack",VLOOKUP(B48,Table1[#All],2,FALSE)="An Orbital Bombardment Platform"),"Title Font 16",IF(VLOOKUP(B48,Table1[#All],2,FALSE)="The Pen that is Mightier than the Sword","Title Font 14.5","")))))))</f>
        <v/>
      </c>
      <c r="E48" s="51"/>
    </row>
    <row r="49" spans="1:5" x14ac:dyDescent="0.25">
      <c r="A49" s="54">
        <v>8</v>
      </c>
      <c r="B49" s="50"/>
      <c r="C49" s="49" t="str">
        <f>IF(B49=0,"",IF(VLOOKUP(B49,Table1[#All],2,FALSE)=0,"",VLOOKUP(B49,Table1[#All],2,FALSE)))</f>
        <v/>
      </c>
      <c r="D49" s="51" t="str">
        <f>IF(B49=0,"",IF(VLOOKUP(B49,Table1[#All],3,FALSE)="Metatrope","Wrong List",IF(VLOOKUP(B49,Table1[#All],4,FALSE)="?","Rank Font 36",IF(OR(VLOOKUP(B49,Table1[#All],2,FALSE)="A Classical Elemental Quartet",VLOOKUP(B49,Table1[#All],2,FALSE)="Cracking a Nut with a Sledgehammer"),"Title Font 17.5",IF(VLOOKUP(B49,Table1[#All],2,FALSE)="A Brimstone-Smelling Salesperson","Title Font 17",IF(OR(VLOOKUP(B49,Table1[#All],2,FALSE)="An Experimental Jetpack",VLOOKUP(B49,Table1[#All],2,FALSE)="An Orbital Bombardment Platform"),"Title Font 16",IF(VLOOKUP(B49,Table1[#All],2,FALSE)="The Pen that is Mightier than the Sword","Title Font 14.5","")))))))</f>
        <v/>
      </c>
      <c r="E49" s="51"/>
    </row>
    <row r="50" spans="1:5" x14ac:dyDescent="0.25">
      <c r="A50" s="49" t="s">
        <v>1109</v>
      </c>
      <c r="B50" s="50"/>
      <c r="C50" s="49" t="str">
        <f>IF(B50=0,"",IF(VLOOKUP(B50,Table1[#All],2,FALSE)=0,"",VLOOKUP(B50,Table1[#All],2,FALSE)))</f>
        <v/>
      </c>
      <c r="D50" s="51" t="str">
        <f>IF(B50=0,"",IF(VLOOKUP(B50,Table1[#All],3,FALSE)="Metatrope","Wrong List",IF(VLOOKUP(B50,Table1[#All],4,FALSE)="?","Rank Font 36",IF(OR(VLOOKUP(B50,Table1[#All],2,FALSE)="A Classical Elemental Quartet",VLOOKUP(B50,Table1[#All],2,FALSE)="Cracking a Nut with a Sledgehammer"),"Title Font 17.5",IF(VLOOKUP(B50,Table1[#All],2,FALSE)="A Brimstone-Smelling Salesperson","Title Font 17",IF(OR(VLOOKUP(B50,Table1[#All],2,FALSE)="An Experimental Jetpack",VLOOKUP(B50,Table1[#All],2,FALSE)="An Orbital Bombardment Platform"),"Title Font 16",IF(VLOOKUP(B50,Table1[#All],2,FALSE)="The Pen that is Mightier than the Sword","Title Font 14.5","")))))))</f>
        <v/>
      </c>
      <c r="E50" s="51"/>
    </row>
    <row r="51" spans="1:5" x14ac:dyDescent="0.25">
      <c r="A51" s="54">
        <v>2</v>
      </c>
      <c r="B51" s="50"/>
      <c r="C51" s="49" t="str">
        <f>IF(B51=0,"",IF(VLOOKUP(B51,Table1[#All],2,FALSE)=0,"",VLOOKUP(B51,Table1[#All],2,FALSE)))</f>
        <v/>
      </c>
      <c r="D51" s="51" t="str">
        <f>IF(B51=0,"",IF(VLOOKUP(B51,Table1[#All],3,FALSE)="Metatrope","Wrong List",IF(VLOOKUP(B51,Table1[#All],4,FALSE)="?","Rank Font 36",IF(OR(VLOOKUP(B51,Table1[#All],2,FALSE)="A Classical Elemental Quartet",VLOOKUP(B51,Table1[#All],2,FALSE)="Cracking a Nut with a Sledgehammer"),"Title Font 17.5",IF(VLOOKUP(B51,Table1[#All],2,FALSE)="A Brimstone-Smelling Salesperson","Title Font 17",IF(OR(VLOOKUP(B51,Table1[#All],2,FALSE)="An Experimental Jetpack",VLOOKUP(B51,Table1[#All],2,FALSE)="An Orbital Bombardment Platform"),"Title Font 16",IF(VLOOKUP(B51,Table1[#All],2,FALSE)="The Pen that is Mightier than the Sword","Title Font 14.5","")))))))</f>
        <v/>
      </c>
      <c r="E51" s="51"/>
    </row>
    <row r="52" spans="1:5" x14ac:dyDescent="0.25">
      <c r="A52" s="54">
        <v>3</v>
      </c>
      <c r="B52" s="50"/>
      <c r="C52" s="49" t="str">
        <f>IF(B52=0,"",IF(VLOOKUP(B52,Table1[#All],2,FALSE)=0,"",VLOOKUP(B52,Table1[#All],2,FALSE)))</f>
        <v/>
      </c>
      <c r="D52" s="51" t="str">
        <f>IF(B52=0,"",IF(VLOOKUP(B52,Table1[#All],3,FALSE)="Metatrope","Wrong List",IF(VLOOKUP(B52,Table1[#All],4,FALSE)="?","Rank Font 36",IF(OR(VLOOKUP(B52,Table1[#All],2,FALSE)="A Classical Elemental Quartet",VLOOKUP(B52,Table1[#All],2,FALSE)="Cracking a Nut with a Sledgehammer"),"Title Font 17.5",IF(VLOOKUP(B52,Table1[#All],2,FALSE)="A Brimstone-Smelling Salesperson","Title Font 17",IF(OR(VLOOKUP(B52,Table1[#All],2,FALSE)="An Experimental Jetpack",VLOOKUP(B52,Table1[#All],2,FALSE)="An Orbital Bombardment Platform"),"Title Font 16",IF(VLOOKUP(B52,Table1[#All],2,FALSE)="The Pen that is Mightier than the Sword","Title Font 14.5","")))))))</f>
        <v/>
      </c>
      <c r="E52" s="51"/>
    </row>
    <row r="53" spans="1:5" x14ac:dyDescent="0.25">
      <c r="A53" s="54">
        <v>4</v>
      </c>
      <c r="B53" s="50"/>
      <c r="C53" s="49" t="str">
        <f>IF(B53=0,"",IF(VLOOKUP(B53,Table1[#All],2,FALSE)=0,"",VLOOKUP(B53,Table1[#All],2,FALSE)))</f>
        <v/>
      </c>
      <c r="D53" s="51" t="str">
        <f>IF(B53=0,"",IF(VLOOKUP(B53,Table1[#All],3,FALSE)="Metatrope","Wrong List",IF(VLOOKUP(B53,Table1[#All],4,FALSE)="?","Rank Font 36",IF(OR(VLOOKUP(B53,Table1[#All],2,FALSE)="A Classical Elemental Quartet",VLOOKUP(B53,Table1[#All],2,FALSE)="Cracking a Nut with a Sledgehammer"),"Title Font 17.5",IF(VLOOKUP(B53,Table1[#All],2,FALSE)="A Brimstone-Smelling Salesperson","Title Font 17",IF(OR(VLOOKUP(B53,Table1[#All],2,FALSE)="An Experimental Jetpack",VLOOKUP(B53,Table1[#All],2,FALSE)="An Orbital Bombardment Platform"),"Title Font 16",IF(VLOOKUP(B53,Table1[#All],2,FALSE)="The Pen that is Mightier than the Sword","Title Font 14.5","")))))))</f>
        <v/>
      </c>
      <c r="E53" s="51"/>
    </row>
    <row r="54" spans="1:5" x14ac:dyDescent="0.25">
      <c r="A54" s="54">
        <v>5</v>
      </c>
      <c r="B54" s="50"/>
      <c r="C54" s="49" t="str">
        <f>IF(B54=0,"",IF(VLOOKUP(B54,Table1[#All],2,FALSE)=0,"",VLOOKUP(B54,Table1[#All],2,FALSE)))</f>
        <v/>
      </c>
      <c r="D54" s="51" t="str">
        <f>IF(B54=0,"",IF(VLOOKUP(B54,Table1[#All],3,FALSE)="Metatrope","Wrong List",IF(VLOOKUP(B54,Table1[#All],4,FALSE)="?","Rank Font 36",IF(OR(VLOOKUP(B54,Table1[#All],2,FALSE)="A Classical Elemental Quartet",VLOOKUP(B54,Table1[#All],2,FALSE)="Cracking a Nut with a Sledgehammer"),"Title Font 17.5",IF(VLOOKUP(B54,Table1[#All],2,FALSE)="A Brimstone-Smelling Salesperson","Title Font 17",IF(OR(VLOOKUP(B54,Table1[#All],2,FALSE)="An Experimental Jetpack",VLOOKUP(B54,Table1[#All],2,FALSE)="An Orbital Bombardment Platform"),"Title Font 16",IF(VLOOKUP(B54,Table1[#All],2,FALSE)="The Pen that is Mightier than the Sword","Title Font 14.5","")))))))</f>
        <v/>
      </c>
      <c r="E54" s="51"/>
    </row>
    <row r="55" spans="1:5" x14ac:dyDescent="0.25">
      <c r="A55" s="54">
        <v>6</v>
      </c>
      <c r="B55" s="50"/>
      <c r="C55" s="49" t="str">
        <f>IF(B55=0,"",IF(VLOOKUP(B55,Table1[#All],2,FALSE)=0,"",VLOOKUP(B55,Table1[#All],2,FALSE)))</f>
        <v/>
      </c>
      <c r="D55" s="51" t="str">
        <f>IF(B55=0,"",IF(VLOOKUP(B55,Table1[#All],3,FALSE)="Metatrope","Wrong List",IF(VLOOKUP(B55,Table1[#All],4,FALSE)="?","Rank Font 36",IF(OR(VLOOKUP(B55,Table1[#All],2,FALSE)="A Classical Elemental Quartet",VLOOKUP(B55,Table1[#All],2,FALSE)="Cracking a Nut with a Sledgehammer"),"Title Font 17.5",IF(VLOOKUP(B55,Table1[#All],2,FALSE)="A Brimstone-Smelling Salesperson","Title Font 17",IF(OR(VLOOKUP(B55,Table1[#All],2,FALSE)="An Experimental Jetpack",VLOOKUP(B55,Table1[#All],2,FALSE)="An Orbital Bombardment Platform"),"Title Font 16",IF(VLOOKUP(B55,Table1[#All],2,FALSE)="The Pen that is Mightier than the Sword","Title Font 14.5","")))))))</f>
        <v/>
      </c>
      <c r="E55" s="51"/>
    </row>
    <row r="56" spans="1:5" x14ac:dyDescent="0.25">
      <c r="A56" s="54">
        <v>7</v>
      </c>
      <c r="B56" s="50"/>
      <c r="C56" s="49" t="str">
        <f>IF(B56=0,"",IF(VLOOKUP(B56,Table1[#All],2,FALSE)=0,"",VLOOKUP(B56,Table1[#All],2,FALSE)))</f>
        <v/>
      </c>
      <c r="D56" s="51" t="str">
        <f>IF(B56=0,"",IF(VLOOKUP(B56,Table1[#All],3,FALSE)="Metatrope","Wrong List",IF(VLOOKUP(B56,Table1[#All],4,FALSE)="?","Rank Font 36",IF(OR(VLOOKUP(B56,Table1[#All],2,FALSE)="A Classical Elemental Quartet",VLOOKUP(B56,Table1[#All],2,FALSE)="Cracking a Nut with a Sledgehammer"),"Title Font 17.5",IF(VLOOKUP(B56,Table1[#All],2,FALSE)="A Brimstone-Smelling Salesperson","Title Font 17",IF(OR(VLOOKUP(B56,Table1[#All],2,FALSE)="An Experimental Jetpack",VLOOKUP(B56,Table1[#All],2,FALSE)="An Orbital Bombardment Platform"),"Title Font 16",IF(VLOOKUP(B56,Table1[#All],2,FALSE)="The Pen that is Mightier than the Sword","Title Font 14.5","")))))))</f>
        <v/>
      </c>
      <c r="E56" s="51"/>
    </row>
    <row r="57" spans="1:5" x14ac:dyDescent="0.25">
      <c r="A57" s="54">
        <v>8</v>
      </c>
      <c r="B57" s="50"/>
      <c r="C57" s="49" t="str">
        <f>IF(B57=0,"",IF(VLOOKUP(B57,Table1[#All],2,FALSE)=0,"",VLOOKUP(B57,Table1[#All],2,FALSE)))</f>
        <v/>
      </c>
      <c r="D57" s="51" t="str">
        <f>IF(B57=0,"",IF(VLOOKUP(B57,Table1[#All],3,FALSE)="Metatrope","Wrong List",IF(VLOOKUP(B57,Table1[#All],4,FALSE)="?","Rank Font 36",IF(OR(VLOOKUP(B57,Table1[#All],2,FALSE)="A Classical Elemental Quartet",VLOOKUP(B57,Table1[#All],2,FALSE)="Cracking a Nut with a Sledgehammer"),"Title Font 17.5",IF(VLOOKUP(B57,Table1[#All],2,FALSE)="A Brimstone-Smelling Salesperson","Title Font 17",IF(OR(VLOOKUP(B57,Table1[#All],2,FALSE)="An Experimental Jetpack",VLOOKUP(B57,Table1[#All],2,FALSE)="An Orbital Bombardment Platform"),"Title Font 16",IF(VLOOKUP(B57,Table1[#All],2,FALSE)="The Pen that is Mightier than the Sword","Title Font 14.5","")))))))</f>
        <v/>
      </c>
      <c r="E57" s="51"/>
    </row>
    <row r="58" spans="1:5" x14ac:dyDescent="0.25">
      <c r="A58" s="49" t="s">
        <v>1110</v>
      </c>
      <c r="B58" s="50"/>
      <c r="C58" s="49" t="str">
        <f>IF(B58=0,"",IF(VLOOKUP(B58,Table1[#All],2,FALSE)=0,"",VLOOKUP(B58,Table1[#All],2,FALSE)))</f>
        <v/>
      </c>
      <c r="D58" s="51" t="str">
        <f>IF(B58=0,"",IF(VLOOKUP(B58,Table1[#All],3,FALSE)="Metatrope","Wrong List",IF(VLOOKUP(B58,Table1[#All],4,FALSE)="?","Rank Font 36",IF(OR(VLOOKUP(B58,Table1[#All],2,FALSE)="A Classical Elemental Quartet",VLOOKUP(B58,Table1[#All],2,FALSE)="Cracking a Nut with a Sledgehammer"),"Title Font 17.5",IF(VLOOKUP(B58,Table1[#All],2,FALSE)="A Brimstone-Smelling Salesperson","Title Font 17",IF(OR(VLOOKUP(B58,Table1[#All],2,FALSE)="An Experimental Jetpack",VLOOKUP(B58,Table1[#All],2,FALSE)="An Orbital Bombardment Platform"),"Title Font 16",IF(VLOOKUP(B58,Table1[#All],2,FALSE)="The Pen that is Mightier than the Sword","Title Font 14.5","")))))))</f>
        <v/>
      </c>
      <c r="E58" s="51"/>
    </row>
    <row r="59" spans="1:5" x14ac:dyDescent="0.25">
      <c r="A59" s="54">
        <v>2</v>
      </c>
      <c r="B59" s="50"/>
      <c r="C59" s="49" t="str">
        <f>IF(B59=0,"",IF(VLOOKUP(B59,Table1[#All],2,FALSE)=0,"",VLOOKUP(B59,Table1[#All],2,FALSE)))</f>
        <v/>
      </c>
      <c r="D59" s="51" t="str">
        <f>IF(B59=0,"",IF(VLOOKUP(B59,Table1[#All],3,FALSE)="Metatrope","Wrong List",IF(VLOOKUP(B59,Table1[#All],4,FALSE)="?","Rank Font 36",IF(OR(VLOOKUP(B59,Table1[#All],2,FALSE)="A Classical Elemental Quartet",VLOOKUP(B59,Table1[#All],2,FALSE)="Cracking a Nut with a Sledgehammer"),"Title Font 17.5",IF(VLOOKUP(B59,Table1[#All],2,FALSE)="A Brimstone-Smelling Salesperson","Title Font 17",IF(OR(VLOOKUP(B59,Table1[#All],2,FALSE)="An Experimental Jetpack",VLOOKUP(B59,Table1[#All],2,FALSE)="An Orbital Bombardment Platform"),"Title Font 16",IF(VLOOKUP(B59,Table1[#All],2,FALSE)="The Pen that is Mightier than the Sword","Title Font 14.5","")))))))</f>
        <v/>
      </c>
      <c r="E59" s="51"/>
    </row>
    <row r="60" spans="1:5" x14ac:dyDescent="0.25">
      <c r="A60" s="54">
        <v>3</v>
      </c>
      <c r="B60" s="50"/>
      <c r="C60" s="49" t="str">
        <f>IF(B60=0,"",IF(VLOOKUP(B60,Table1[#All],2,FALSE)=0,"",VLOOKUP(B60,Table1[#All],2,FALSE)))</f>
        <v/>
      </c>
      <c r="D60" s="51" t="str">
        <f>IF(B60=0,"",IF(VLOOKUP(B60,Table1[#All],3,FALSE)="Metatrope","Wrong List",IF(VLOOKUP(B60,Table1[#All],4,FALSE)="?","Rank Font 36",IF(OR(VLOOKUP(B60,Table1[#All],2,FALSE)="A Classical Elemental Quartet",VLOOKUP(B60,Table1[#All],2,FALSE)="Cracking a Nut with a Sledgehammer"),"Title Font 17.5",IF(VLOOKUP(B60,Table1[#All],2,FALSE)="A Brimstone-Smelling Salesperson","Title Font 17",IF(OR(VLOOKUP(B60,Table1[#All],2,FALSE)="An Experimental Jetpack",VLOOKUP(B60,Table1[#All],2,FALSE)="An Orbital Bombardment Platform"),"Title Font 16",IF(VLOOKUP(B60,Table1[#All],2,FALSE)="The Pen that is Mightier than the Sword","Title Font 14.5","")))))))</f>
        <v/>
      </c>
      <c r="E60" s="51"/>
    </row>
    <row r="61" spans="1:5" x14ac:dyDescent="0.25">
      <c r="A61" s="54">
        <v>4</v>
      </c>
      <c r="B61" s="50"/>
      <c r="C61" s="49" t="str">
        <f>IF(B61=0,"",IF(VLOOKUP(B61,Table1[#All],2,FALSE)=0,"",VLOOKUP(B61,Table1[#All],2,FALSE)))</f>
        <v/>
      </c>
      <c r="D61" s="51" t="str">
        <f>IF(B61=0,"",IF(VLOOKUP(B61,Table1[#All],3,FALSE)="Metatrope","Wrong List",IF(VLOOKUP(B61,Table1[#All],4,FALSE)="?","Rank Font 36",IF(OR(VLOOKUP(B61,Table1[#All],2,FALSE)="A Classical Elemental Quartet",VLOOKUP(B61,Table1[#All],2,FALSE)="Cracking a Nut with a Sledgehammer"),"Title Font 17.5",IF(VLOOKUP(B61,Table1[#All],2,FALSE)="A Brimstone-Smelling Salesperson","Title Font 17",IF(OR(VLOOKUP(B61,Table1[#All],2,FALSE)="An Experimental Jetpack",VLOOKUP(B61,Table1[#All],2,FALSE)="An Orbital Bombardment Platform"),"Title Font 16",IF(VLOOKUP(B61,Table1[#All],2,FALSE)="The Pen that is Mightier than the Sword","Title Font 14.5","")))))))</f>
        <v/>
      </c>
      <c r="E61" s="51"/>
    </row>
    <row r="62" spans="1:5" x14ac:dyDescent="0.25">
      <c r="A62" s="54">
        <v>5</v>
      </c>
      <c r="B62" s="50"/>
      <c r="C62" s="49" t="str">
        <f>IF(B62=0,"",IF(VLOOKUP(B62,Table1[#All],2,FALSE)=0,"",VLOOKUP(B62,Table1[#All],2,FALSE)))</f>
        <v/>
      </c>
      <c r="D62" s="51" t="str">
        <f>IF(B62=0,"",IF(VLOOKUP(B62,Table1[#All],3,FALSE)="Metatrope","Wrong List",IF(VLOOKUP(B62,Table1[#All],4,FALSE)="?","Rank Font 36",IF(OR(VLOOKUP(B62,Table1[#All],2,FALSE)="A Classical Elemental Quartet",VLOOKUP(B62,Table1[#All],2,FALSE)="Cracking a Nut with a Sledgehammer"),"Title Font 17.5",IF(VLOOKUP(B62,Table1[#All],2,FALSE)="A Brimstone-Smelling Salesperson","Title Font 17",IF(OR(VLOOKUP(B62,Table1[#All],2,FALSE)="An Experimental Jetpack",VLOOKUP(B62,Table1[#All],2,FALSE)="An Orbital Bombardment Platform"),"Title Font 16",IF(VLOOKUP(B62,Table1[#All],2,FALSE)="The Pen that is Mightier than the Sword","Title Font 14.5","")))))))</f>
        <v/>
      </c>
      <c r="E62" s="51"/>
    </row>
    <row r="63" spans="1:5" x14ac:dyDescent="0.25">
      <c r="A63" s="54">
        <v>6</v>
      </c>
      <c r="B63" s="50"/>
      <c r="C63" s="49" t="str">
        <f>IF(B63=0,"",IF(VLOOKUP(B63,Table1[#All],2,FALSE)=0,"",VLOOKUP(B63,Table1[#All],2,FALSE)))</f>
        <v/>
      </c>
      <c r="D63" s="51" t="str">
        <f>IF(B63=0,"",IF(VLOOKUP(B63,Table1[#All],3,FALSE)="Metatrope","Wrong List",IF(VLOOKUP(B63,Table1[#All],4,FALSE)="?","Rank Font 36",IF(OR(VLOOKUP(B63,Table1[#All],2,FALSE)="A Classical Elemental Quartet",VLOOKUP(B63,Table1[#All],2,FALSE)="Cracking a Nut with a Sledgehammer"),"Title Font 17.5",IF(VLOOKUP(B63,Table1[#All],2,FALSE)="A Brimstone-Smelling Salesperson","Title Font 17",IF(OR(VLOOKUP(B63,Table1[#All],2,FALSE)="An Experimental Jetpack",VLOOKUP(B63,Table1[#All],2,FALSE)="An Orbital Bombardment Platform"),"Title Font 16",IF(VLOOKUP(B63,Table1[#All],2,FALSE)="The Pen that is Mightier than the Sword","Title Font 14.5","")))))))</f>
        <v/>
      </c>
      <c r="E63" s="51"/>
    </row>
    <row r="64" spans="1:5" x14ac:dyDescent="0.25">
      <c r="A64" s="54">
        <v>7</v>
      </c>
      <c r="B64" s="50"/>
      <c r="C64" s="49" t="str">
        <f>IF(B64=0,"",IF(VLOOKUP(B64,Table1[#All],2,FALSE)=0,"",VLOOKUP(B64,Table1[#All],2,FALSE)))</f>
        <v/>
      </c>
      <c r="D64" s="51" t="str">
        <f>IF(B64=0,"",IF(VLOOKUP(B64,Table1[#All],3,FALSE)="Metatrope","Wrong List",IF(VLOOKUP(B64,Table1[#All],4,FALSE)="?","Rank Font 36",IF(OR(VLOOKUP(B64,Table1[#All],2,FALSE)="A Classical Elemental Quartet",VLOOKUP(B64,Table1[#All],2,FALSE)="Cracking a Nut with a Sledgehammer"),"Title Font 17.5",IF(VLOOKUP(B64,Table1[#All],2,FALSE)="A Brimstone-Smelling Salesperson","Title Font 17",IF(OR(VLOOKUP(B64,Table1[#All],2,FALSE)="An Experimental Jetpack",VLOOKUP(B64,Table1[#All],2,FALSE)="An Orbital Bombardment Platform"),"Title Font 16",IF(VLOOKUP(B64,Table1[#All],2,FALSE)="The Pen that is Mightier than the Sword","Title Font 14.5","")))))))</f>
        <v/>
      </c>
      <c r="E64" s="51"/>
    </row>
    <row r="65" spans="1:5" x14ac:dyDescent="0.25">
      <c r="A65" s="54">
        <v>8</v>
      </c>
      <c r="B65" s="50"/>
      <c r="C65" s="49" t="str">
        <f>IF(B65=0,"",IF(VLOOKUP(B65,Table1[#All],2,FALSE)=0,"",VLOOKUP(B65,Table1[#All],2,FALSE)))</f>
        <v/>
      </c>
      <c r="D65" s="51" t="str">
        <f>IF(B65=0,"",IF(VLOOKUP(B65,Table1[#All],3,FALSE)="Metatrope","Wrong List",IF(VLOOKUP(B65,Table1[#All],4,FALSE)="?","Rank Font 36",IF(OR(VLOOKUP(B65,Table1[#All],2,FALSE)="A Classical Elemental Quartet",VLOOKUP(B65,Table1[#All],2,FALSE)="Cracking a Nut with a Sledgehammer"),"Title Font 17.5",IF(VLOOKUP(B65,Table1[#All],2,FALSE)="A Brimstone-Smelling Salesperson","Title Font 17",IF(OR(VLOOKUP(B65,Table1[#All],2,FALSE)="An Experimental Jetpack",VLOOKUP(B65,Table1[#All],2,FALSE)="An Orbital Bombardment Platform"),"Title Font 16",IF(VLOOKUP(B65,Table1[#All],2,FALSE)="The Pen that is Mightier than the Sword","Title Font 14.5","")))))))</f>
        <v/>
      </c>
      <c r="E65" s="51"/>
    </row>
    <row r="66" spans="1:5" x14ac:dyDescent="0.25">
      <c r="A66" s="49" t="s">
        <v>1111</v>
      </c>
      <c r="B66" s="50"/>
      <c r="C66" s="49" t="str">
        <f>IF(B66=0,"",IF(VLOOKUP(B66,Table1[#All],2,FALSE)=0,"",VLOOKUP(B66,Table1[#All],2,FALSE)))</f>
        <v/>
      </c>
      <c r="D66" s="51" t="str">
        <f>IF(B66=0,"",IF(VLOOKUP(B66,Table1[#All],3,FALSE)="Metatrope","Wrong List",IF(VLOOKUP(B66,Table1[#All],4,FALSE)="?","Rank Font 36",IF(OR(VLOOKUP(B66,Table1[#All],2,FALSE)="A Classical Elemental Quartet",VLOOKUP(B66,Table1[#All],2,FALSE)="Cracking a Nut with a Sledgehammer"),"Title Font 17.5",IF(VLOOKUP(B66,Table1[#All],2,FALSE)="A Brimstone-Smelling Salesperson","Title Font 17",IF(OR(VLOOKUP(B66,Table1[#All],2,FALSE)="An Experimental Jetpack",VLOOKUP(B66,Table1[#All],2,FALSE)="An Orbital Bombardment Platform"),"Title Font 16",IF(VLOOKUP(B66,Table1[#All],2,FALSE)="The Pen that is Mightier than the Sword","Title Font 14.5","")))))))</f>
        <v/>
      </c>
      <c r="E66" s="51"/>
    </row>
    <row r="67" spans="1:5" x14ac:dyDescent="0.25">
      <c r="A67" s="54">
        <v>2</v>
      </c>
      <c r="B67" s="50"/>
      <c r="C67" s="49" t="str">
        <f>IF(B67=0,"",IF(VLOOKUP(B67,Table1[#All],2,FALSE)=0,"",VLOOKUP(B67,Table1[#All],2,FALSE)))</f>
        <v/>
      </c>
      <c r="D67" s="51" t="str">
        <f>IF(B67=0,"",IF(VLOOKUP(B67,Table1[#All],3,FALSE)="Metatrope","Wrong List",IF(VLOOKUP(B67,Table1[#All],4,FALSE)="?","Rank Font 36",IF(OR(VLOOKUP(B67,Table1[#All],2,FALSE)="A Classical Elemental Quartet",VLOOKUP(B67,Table1[#All],2,FALSE)="Cracking a Nut with a Sledgehammer"),"Title Font 17.5",IF(VLOOKUP(B67,Table1[#All],2,FALSE)="A Brimstone-Smelling Salesperson","Title Font 17",IF(OR(VLOOKUP(B67,Table1[#All],2,FALSE)="An Experimental Jetpack",VLOOKUP(B67,Table1[#All],2,FALSE)="An Orbital Bombardment Platform"),"Title Font 16",IF(VLOOKUP(B67,Table1[#All],2,FALSE)="The Pen that is Mightier than the Sword","Title Font 14.5","")))))))</f>
        <v/>
      </c>
      <c r="E67" s="51"/>
    </row>
    <row r="68" spans="1:5" x14ac:dyDescent="0.25">
      <c r="A68" s="54">
        <v>3</v>
      </c>
      <c r="B68" s="50"/>
      <c r="C68" s="49" t="str">
        <f>IF(B68=0,"",IF(VLOOKUP(B68,Table1[#All],2,FALSE)=0,"",VLOOKUP(B68,Table1[#All],2,FALSE)))</f>
        <v/>
      </c>
      <c r="D68" s="51" t="str">
        <f>IF(B68=0,"",IF(VLOOKUP(B68,Table1[#All],3,FALSE)="Metatrope","Wrong List",IF(VLOOKUP(B68,Table1[#All],4,FALSE)="?","Rank Font 36",IF(OR(VLOOKUP(B68,Table1[#All],2,FALSE)="A Classical Elemental Quartet",VLOOKUP(B68,Table1[#All],2,FALSE)="Cracking a Nut with a Sledgehammer"),"Title Font 17.5",IF(VLOOKUP(B68,Table1[#All],2,FALSE)="A Brimstone-Smelling Salesperson","Title Font 17",IF(OR(VLOOKUP(B68,Table1[#All],2,FALSE)="An Experimental Jetpack",VLOOKUP(B68,Table1[#All],2,FALSE)="An Orbital Bombardment Platform"),"Title Font 16",IF(VLOOKUP(B68,Table1[#All],2,FALSE)="The Pen that is Mightier than the Sword","Title Font 14.5","")))))))</f>
        <v/>
      </c>
      <c r="E68" s="51"/>
    </row>
    <row r="69" spans="1:5" x14ac:dyDescent="0.25">
      <c r="A69" s="54">
        <v>4</v>
      </c>
      <c r="B69" s="50"/>
      <c r="C69" s="49" t="str">
        <f>IF(B69=0,"",IF(VLOOKUP(B69,Table1[#All],2,FALSE)=0,"",VLOOKUP(B69,Table1[#All],2,FALSE)))</f>
        <v/>
      </c>
      <c r="D69" s="51" t="str">
        <f>IF(B69=0,"",IF(VLOOKUP(B69,Table1[#All],3,FALSE)="Metatrope","Wrong List",IF(VLOOKUP(B69,Table1[#All],4,FALSE)="?","Rank Font 36",IF(OR(VLOOKUP(B69,Table1[#All],2,FALSE)="A Classical Elemental Quartet",VLOOKUP(B69,Table1[#All],2,FALSE)="Cracking a Nut with a Sledgehammer"),"Title Font 17.5",IF(VLOOKUP(B69,Table1[#All],2,FALSE)="A Brimstone-Smelling Salesperson","Title Font 17",IF(OR(VLOOKUP(B69,Table1[#All],2,FALSE)="An Experimental Jetpack",VLOOKUP(B69,Table1[#All],2,FALSE)="An Orbital Bombardment Platform"),"Title Font 16",IF(VLOOKUP(B69,Table1[#All],2,FALSE)="The Pen that is Mightier than the Sword","Title Font 14.5","")))))))</f>
        <v/>
      </c>
      <c r="E69" s="51"/>
    </row>
    <row r="70" spans="1:5" x14ac:dyDescent="0.25">
      <c r="A70" s="54">
        <v>5</v>
      </c>
      <c r="B70" s="50"/>
      <c r="C70" s="49" t="str">
        <f>IF(B70=0,"",IF(VLOOKUP(B70,Table1[#All],2,FALSE)=0,"",VLOOKUP(B70,Table1[#All],2,FALSE)))</f>
        <v/>
      </c>
      <c r="D70" s="51" t="str">
        <f>IF(B70=0,"",IF(VLOOKUP(B70,Table1[#All],3,FALSE)="Metatrope","Wrong List",IF(VLOOKUP(B70,Table1[#All],4,FALSE)="?","Rank Font 36",IF(OR(VLOOKUP(B70,Table1[#All],2,FALSE)="A Classical Elemental Quartet",VLOOKUP(B70,Table1[#All],2,FALSE)="Cracking a Nut with a Sledgehammer"),"Title Font 17.5",IF(VLOOKUP(B70,Table1[#All],2,FALSE)="A Brimstone-Smelling Salesperson","Title Font 17",IF(OR(VLOOKUP(B70,Table1[#All],2,FALSE)="An Experimental Jetpack",VLOOKUP(B70,Table1[#All],2,FALSE)="An Orbital Bombardment Platform"),"Title Font 16",IF(VLOOKUP(B70,Table1[#All],2,FALSE)="The Pen that is Mightier than the Sword","Title Font 14.5","")))))))</f>
        <v/>
      </c>
      <c r="E70" s="51"/>
    </row>
    <row r="71" spans="1:5" x14ac:dyDescent="0.25">
      <c r="A71" s="54">
        <v>6</v>
      </c>
      <c r="B71" s="50"/>
      <c r="C71" s="49" t="str">
        <f>IF(B71=0,"",IF(VLOOKUP(B71,Table1[#All],2,FALSE)=0,"",VLOOKUP(B71,Table1[#All],2,FALSE)))</f>
        <v/>
      </c>
      <c r="D71" s="51" t="str">
        <f>IF(B71=0,"",IF(VLOOKUP(B71,Table1[#All],3,FALSE)="Metatrope","Wrong List",IF(VLOOKUP(B71,Table1[#All],4,FALSE)="?","Rank Font 36",IF(OR(VLOOKUP(B71,Table1[#All],2,FALSE)="A Classical Elemental Quartet",VLOOKUP(B71,Table1[#All],2,FALSE)="Cracking a Nut with a Sledgehammer"),"Title Font 17.5",IF(VLOOKUP(B71,Table1[#All],2,FALSE)="A Brimstone-Smelling Salesperson","Title Font 17",IF(OR(VLOOKUP(B71,Table1[#All],2,FALSE)="An Experimental Jetpack",VLOOKUP(B71,Table1[#All],2,FALSE)="An Orbital Bombardment Platform"),"Title Font 16",IF(VLOOKUP(B71,Table1[#All],2,FALSE)="The Pen that is Mightier than the Sword","Title Font 14.5","")))))))</f>
        <v/>
      </c>
      <c r="E71" s="51"/>
    </row>
    <row r="72" spans="1:5" x14ac:dyDescent="0.25">
      <c r="A72" s="54">
        <v>7</v>
      </c>
      <c r="B72" s="50"/>
      <c r="C72" s="49" t="str">
        <f>IF(B72=0,"",IF(VLOOKUP(B72,Table1[#All],2,FALSE)=0,"",VLOOKUP(B72,Table1[#All],2,FALSE)))</f>
        <v/>
      </c>
      <c r="D72" s="51" t="str">
        <f>IF(B72=0,"",IF(VLOOKUP(B72,Table1[#All],3,FALSE)="Metatrope","Wrong List",IF(VLOOKUP(B72,Table1[#All],4,FALSE)="?","Rank Font 36",IF(OR(VLOOKUP(B72,Table1[#All],2,FALSE)="A Classical Elemental Quartet",VLOOKUP(B72,Table1[#All],2,FALSE)="Cracking a Nut with a Sledgehammer"),"Title Font 17.5",IF(VLOOKUP(B72,Table1[#All],2,FALSE)="A Brimstone-Smelling Salesperson","Title Font 17",IF(OR(VLOOKUP(B72,Table1[#All],2,FALSE)="An Experimental Jetpack",VLOOKUP(B72,Table1[#All],2,FALSE)="An Orbital Bombardment Platform"),"Title Font 16",IF(VLOOKUP(B72,Table1[#All],2,FALSE)="The Pen that is Mightier than the Sword","Title Font 14.5","")))))))</f>
        <v/>
      </c>
      <c r="E72" s="51"/>
    </row>
    <row r="73" spans="1:5" x14ac:dyDescent="0.25">
      <c r="A73" s="54">
        <v>8</v>
      </c>
      <c r="B73" s="50"/>
      <c r="C73" s="49" t="str">
        <f>IF(B73=0,"",IF(VLOOKUP(B73,Table1[#All],2,FALSE)=0,"",VLOOKUP(B73,Table1[#All],2,FALSE)))</f>
        <v/>
      </c>
      <c r="D73" s="51" t="str">
        <f>IF(B73=0,"",IF(VLOOKUP(B73,Table1[#All],3,FALSE)="Metatrope","Wrong List",IF(VLOOKUP(B73,Table1[#All],4,FALSE)="?","Rank Font 36",IF(OR(VLOOKUP(B73,Table1[#All],2,FALSE)="A Classical Elemental Quartet",VLOOKUP(B73,Table1[#All],2,FALSE)="Cracking a Nut with a Sledgehammer"),"Title Font 17.5",IF(VLOOKUP(B73,Table1[#All],2,FALSE)="A Brimstone-Smelling Salesperson","Title Font 17",IF(OR(VLOOKUP(B73,Table1[#All],2,FALSE)="An Experimental Jetpack",VLOOKUP(B73,Table1[#All],2,FALSE)="An Orbital Bombardment Platform"),"Title Font 16",IF(VLOOKUP(B73,Table1[#All],2,FALSE)="The Pen that is Mightier than the Sword","Title Font 14.5","")))))))</f>
        <v/>
      </c>
      <c r="E73" s="51"/>
    </row>
    <row r="74" spans="1:5" x14ac:dyDescent="0.25">
      <c r="A74" s="49" t="s">
        <v>1112</v>
      </c>
      <c r="B74" s="50"/>
      <c r="C74" s="49" t="str">
        <f>IF(B74=0,"",IF(VLOOKUP(B74,Table1[#All],2,FALSE)=0,"",VLOOKUP(B74,Table1[#All],2,FALSE)))</f>
        <v/>
      </c>
      <c r="D74" s="51" t="str">
        <f>IF(B74=0,"",IF(VLOOKUP(B74,Table1[#All],3,FALSE)="Metatrope","Wrong List",IF(VLOOKUP(B74,Table1[#All],4,FALSE)="?","Rank Font 36",IF(OR(VLOOKUP(B74,Table1[#All],2,FALSE)="A Classical Elemental Quartet",VLOOKUP(B74,Table1[#All],2,FALSE)="Cracking a Nut with a Sledgehammer"),"Title Font 17.5",IF(VLOOKUP(B74,Table1[#All],2,FALSE)="A Brimstone-Smelling Salesperson","Title Font 17",IF(OR(VLOOKUP(B74,Table1[#All],2,FALSE)="An Experimental Jetpack",VLOOKUP(B74,Table1[#All],2,FALSE)="An Orbital Bombardment Platform"),"Title Font 16",IF(VLOOKUP(B74,Table1[#All],2,FALSE)="The Pen that is Mightier than the Sword","Title Font 14.5","")))))))</f>
        <v/>
      </c>
      <c r="E74" s="51"/>
    </row>
    <row r="75" spans="1:5" x14ac:dyDescent="0.25">
      <c r="A75" s="54">
        <v>2</v>
      </c>
      <c r="B75" s="50"/>
      <c r="C75" s="49" t="str">
        <f>IF(B75=0,"",IF(VLOOKUP(B75,Table1[#All],2,FALSE)=0,"",VLOOKUP(B75,Table1[#All],2,FALSE)))</f>
        <v/>
      </c>
      <c r="D75" s="51" t="str">
        <f>IF(B75=0,"",IF(VLOOKUP(B75,Table1[#All],3,FALSE)="Metatrope","Wrong List",IF(VLOOKUP(B75,Table1[#All],4,FALSE)="?","Rank Font 36",IF(OR(VLOOKUP(B75,Table1[#All],2,FALSE)="A Classical Elemental Quartet",VLOOKUP(B75,Table1[#All],2,FALSE)="Cracking a Nut with a Sledgehammer"),"Title Font 17.5",IF(VLOOKUP(B75,Table1[#All],2,FALSE)="A Brimstone-Smelling Salesperson","Title Font 17",IF(OR(VLOOKUP(B75,Table1[#All],2,FALSE)="An Experimental Jetpack",VLOOKUP(B75,Table1[#All],2,FALSE)="An Orbital Bombardment Platform"),"Title Font 16",IF(VLOOKUP(B75,Table1[#All],2,FALSE)="The Pen that is Mightier than the Sword","Title Font 14.5","")))))))</f>
        <v/>
      </c>
      <c r="E75" s="51"/>
    </row>
    <row r="76" spans="1:5" x14ac:dyDescent="0.25">
      <c r="A76" s="54">
        <v>3</v>
      </c>
      <c r="B76" s="50"/>
      <c r="C76" s="49" t="str">
        <f>IF(B76=0,"",IF(VLOOKUP(B76,Table1[#All],2,FALSE)=0,"",VLOOKUP(B76,Table1[#All],2,FALSE)))</f>
        <v/>
      </c>
      <c r="D76" s="51" t="str">
        <f>IF(B76=0,"",IF(VLOOKUP(B76,Table1[#All],3,FALSE)="Metatrope","Wrong List",IF(VLOOKUP(B76,Table1[#All],4,FALSE)="?","Rank Font 36",IF(OR(VLOOKUP(B76,Table1[#All],2,FALSE)="A Classical Elemental Quartet",VLOOKUP(B76,Table1[#All],2,FALSE)="Cracking a Nut with a Sledgehammer"),"Title Font 17.5",IF(VLOOKUP(B76,Table1[#All],2,FALSE)="A Brimstone-Smelling Salesperson","Title Font 17",IF(OR(VLOOKUP(B76,Table1[#All],2,FALSE)="An Experimental Jetpack",VLOOKUP(B76,Table1[#All],2,FALSE)="An Orbital Bombardment Platform"),"Title Font 16",IF(VLOOKUP(B76,Table1[#All],2,FALSE)="The Pen that is Mightier than the Sword","Title Font 14.5","")))))))</f>
        <v/>
      </c>
      <c r="E76" s="51"/>
    </row>
    <row r="77" spans="1:5" x14ac:dyDescent="0.25">
      <c r="A77" s="54">
        <v>4</v>
      </c>
      <c r="B77" s="50"/>
      <c r="C77" s="49" t="str">
        <f>IF(B77=0,"",IF(VLOOKUP(B77,Table1[#All],2,FALSE)=0,"",VLOOKUP(B77,Table1[#All],2,FALSE)))</f>
        <v/>
      </c>
      <c r="D77" s="51" t="str">
        <f>IF(B77=0,"",IF(VLOOKUP(B77,Table1[#All],3,FALSE)="Metatrope","Wrong List",IF(VLOOKUP(B77,Table1[#All],4,FALSE)="?","Rank Font 36",IF(OR(VLOOKUP(B77,Table1[#All],2,FALSE)="A Classical Elemental Quartet",VLOOKUP(B77,Table1[#All],2,FALSE)="Cracking a Nut with a Sledgehammer"),"Title Font 17.5",IF(VLOOKUP(B77,Table1[#All],2,FALSE)="A Brimstone-Smelling Salesperson","Title Font 17",IF(OR(VLOOKUP(B77,Table1[#All],2,FALSE)="An Experimental Jetpack",VLOOKUP(B77,Table1[#All],2,FALSE)="An Orbital Bombardment Platform"),"Title Font 16",IF(VLOOKUP(B77,Table1[#All],2,FALSE)="The Pen that is Mightier than the Sword","Title Font 14.5","")))))))</f>
        <v/>
      </c>
      <c r="E77" s="51"/>
    </row>
    <row r="78" spans="1:5" x14ac:dyDescent="0.25">
      <c r="A78" s="54">
        <v>5</v>
      </c>
      <c r="B78" s="50"/>
      <c r="C78" s="49" t="str">
        <f>IF(B78=0,"",IF(VLOOKUP(B78,Table1[#All],2,FALSE)=0,"",VLOOKUP(B78,Table1[#All],2,FALSE)))</f>
        <v/>
      </c>
      <c r="D78" s="51" t="str">
        <f>IF(B78=0,"",IF(VLOOKUP(B78,Table1[#All],3,FALSE)="Metatrope","Wrong List",IF(VLOOKUP(B78,Table1[#All],4,FALSE)="?","Rank Font 36",IF(OR(VLOOKUP(B78,Table1[#All],2,FALSE)="A Classical Elemental Quartet",VLOOKUP(B78,Table1[#All],2,FALSE)="Cracking a Nut with a Sledgehammer"),"Title Font 17.5",IF(VLOOKUP(B78,Table1[#All],2,FALSE)="A Brimstone-Smelling Salesperson","Title Font 17",IF(OR(VLOOKUP(B78,Table1[#All],2,FALSE)="An Experimental Jetpack",VLOOKUP(B78,Table1[#All],2,FALSE)="An Orbital Bombardment Platform"),"Title Font 16",IF(VLOOKUP(B78,Table1[#All],2,FALSE)="The Pen that is Mightier than the Sword","Title Font 14.5","")))))))</f>
        <v/>
      </c>
      <c r="E78" s="51"/>
    </row>
    <row r="79" spans="1:5" x14ac:dyDescent="0.25">
      <c r="A79" s="54">
        <v>6</v>
      </c>
      <c r="B79" s="50"/>
      <c r="C79" s="49" t="str">
        <f>IF(B79=0,"",IF(VLOOKUP(B79,Table1[#All],2,FALSE)=0,"",VLOOKUP(B79,Table1[#All],2,FALSE)))</f>
        <v/>
      </c>
      <c r="D79" s="51" t="str">
        <f>IF(B79=0,"",IF(VLOOKUP(B79,Table1[#All],3,FALSE)="Metatrope","Wrong List",IF(VLOOKUP(B79,Table1[#All],4,FALSE)="?","Rank Font 36",IF(OR(VLOOKUP(B79,Table1[#All],2,FALSE)="A Classical Elemental Quartet",VLOOKUP(B79,Table1[#All],2,FALSE)="Cracking a Nut with a Sledgehammer"),"Title Font 17.5",IF(VLOOKUP(B79,Table1[#All],2,FALSE)="A Brimstone-Smelling Salesperson","Title Font 17",IF(OR(VLOOKUP(B79,Table1[#All],2,FALSE)="An Experimental Jetpack",VLOOKUP(B79,Table1[#All],2,FALSE)="An Orbital Bombardment Platform"),"Title Font 16",IF(VLOOKUP(B79,Table1[#All],2,FALSE)="The Pen that is Mightier than the Sword","Title Font 14.5","")))))))</f>
        <v/>
      </c>
      <c r="E79" s="51"/>
    </row>
    <row r="80" spans="1:5" x14ac:dyDescent="0.25">
      <c r="A80" s="54">
        <v>7</v>
      </c>
      <c r="B80" s="50"/>
      <c r="C80" s="49" t="str">
        <f>IF(B80=0,"",IF(VLOOKUP(B80,Table1[#All],2,FALSE)=0,"",VLOOKUP(B80,Table1[#All],2,FALSE)))</f>
        <v/>
      </c>
      <c r="D80" s="51" t="str">
        <f>IF(B80=0,"",IF(VLOOKUP(B80,Table1[#All],3,FALSE)="Metatrope","Wrong List",IF(VLOOKUP(B80,Table1[#All],4,FALSE)="?","Rank Font 36",IF(OR(VLOOKUP(B80,Table1[#All],2,FALSE)="A Classical Elemental Quartet",VLOOKUP(B80,Table1[#All],2,FALSE)="Cracking a Nut with a Sledgehammer"),"Title Font 17.5",IF(VLOOKUP(B80,Table1[#All],2,FALSE)="A Brimstone-Smelling Salesperson","Title Font 17",IF(OR(VLOOKUP(B80,Table1[#All],2,FALSE)="An Experimental Jetpack",VLOOKUP(B80,Table1[#All],2,FALSE)="An Orbital Bombardment Platform"),"Title Font 16",IF(VLOOKUP(B80,Table1[#All],2,FALSE)="The Pen that is Mightier than the Sword","Title Font 14.5","")))))))</f>
        <v/>
      </c>
      <c r="E80" s="51"/>
    </row>
    <row r="81" spans="1:5" x14ac:dyDescent="0.25">
      <c r="A81" s="54">
        <v>8</v>
      </c>
      <c r="B81" s="50"/>
      <c r="C81" s="49" t="str">
        <f>IF(B81=0,"",IF(VLOOKUP(B81,Table1[#All],2,FALSE)=0,"",VLOOKUP(B81,Table1[#All],2,FALSE)))</f>
        <v/>
      </c>
      <c r="D81" s="51" t="str">
        <f>IF(B81=0,"",IF(VLOOKUP(B81,Table1[#All],3,FALSE)="Metatrope","Wrong List",IF(VLOOKUP(B81,Table1[#All],4,FALSE)="?","Rank Font 36",IF(OR(VLOOKUP(B81,Table1[#All],2,FALSE)="A Classical Elemental Quartet",VLOOKUP(B81,Table1[#All],2,FALSE)="Cracking a Nut with a Sledgehammer"),"Title Font 17.5",IF(VLOOKUP(B81,Table1[#All],2,FALSE)="A Brimstone-Smelling Salesperson","Title Font 17",IF(OR(VLOOKUP(B81,Table1[#All],2,FALSE)="An Experimental Jetpack",VLOOKUP(B81,Table1[#All],2,FALSE)="An Orbital Bombardment Platform"),"Title Font 16",IF(VLOOKUP(B81,Table1[#All],2,FALSE)="The Pen that is Mightier than the Sword","Title Font 14.5","")))))))</f>
        <v/>
      </c>
      <c r="E81" s="51"/>
    </row>
  </sheetData>
  <phoneticPr fontId="2" type="noConversion"/>
  <pageMargins left="0.7" right="0.7" top="0.75" bottom="0.75"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P22"/>
  <sheetViews>
    <sheetView showGridLines="0" showWhiteSpace="0" view="pageLayout" zoomScale="265" zoomScalePageLayoutView="265" workbookViewId="0">
      <selection activeCell="E3" sqref="E3"/>
    </sheetView>
  </sheetViews>
  <sheetFormatPr defaultColWidth="10.75" defaultRowHeight="15.75" x14ac:dyDescent="0.25"/>
  <cols>
    <col min="1" max="1" width="1" style="24" customWidth="1"/>
    <col min="2" max="2" width="0.625" style="1" customWidth="1"/>
    <col min="3" max="4" width="7.375" customWidth="1"/>
    <col min="5" max="5" width="28.125" customWidth="1"/>
    <col min="6" max="7" width="0.625" style="1" customWidth="1"/>
    <col min="8" max="9" width="7.375" customWidth="1"/>
    <col min="10" max="10" width="28.125" customWidth="1"/>
    <col min="11" max="11" width="0.625" style="1" customWidth="1"/>
    <col min="12" max="12" width="1" style="1" customWidth="1"/>
    <col min="13" max="13" width="1" customWidth="1"/>
    <col min="14" max="14" width="0.625" customWidth="1"/>
    <col min="15" max="16" width="7.375" customWidth="1"/>
    <col min="17" max="17" width="28.125" customWidth="1"/>
    <col min="18" max="19" width="0.625" customWidth="1"/>
    <col min="20" max="21" width="7.375" customWidth="1"/>
    <col min="22" max="22" width="28.125" customWidth="1"/>
    <col min="23" max="23" width="0.625" customWidth="1"/>
    <col min="24" max="25" width="1" customWidth="1"/>
    <col min="26" max="26" width="0.625" customWidth="1"/>
    <col min="27" max="28" width="7.375" customWidth="1"/>
    <col min="29" max="29" width="28.125" customWidth="1"/>
    <col min="30" max="31" width="0.625" customWidth="1"/>
    <col min="32" max="33" width="7.375" customWidth="1"/>
    <col min="34" max="34" width="28.125" customWidth="1"/>
    <col min="35" max="35" width="0.625" customWidth="1"/>
    <col min="36" max="37" width="1" customWidth="1"/>
    <col min="38" max="38" width="0.625" customWidth="1"/>
    <col min="39" max="40" width="7.375" customWidth="1"/>
    <col min="41" max="41" width="28.125" customWidth="1"/>
    <col min="42" max="43" width="0.625" customWidth="1"/>
    <col min="44" max="45" width="7.375" customWidth="1"/>
    <col min="46" max="46" width="28.125" customWidth="1"/>
    <col min="47" max="47" width="0.625" customWidth="1"/>
    <col min="48" max="49" width="1" customWidth="1"/>
    <col min="50" max="50" width="0.625" customWidth="1"/>
    <col min="51" max="52" width="7.375" customWidth="1"/>
    <col min="53" max="53" width="28.125" customWidth="1"/>
    <col min="54" max="55" width="0.625" customWidth="1"/>
    <col min="56" max="57" width="7.375" customWidth="1"/>
    <col min="58" max="58" width="28.125" customWidth="1"/>
    <col min="59" max="59" width="0.625" customWidth="1"/>
    <col min="60" max="61" width="1" customWidth="1"/>
    <col min="62" max="62" width="0.625" customWidth="1"/>
    <col min="63" max="64" width="7.375" customWidth="1"/>
    <col min="65" max="65" width="28.125" customWidth="1"/>
    <col min="66" max="67" width="0.625" customWidth="1"/>
    <col min="68" max="69" width="7.375" customWidth="1"/>
    <col min="70" max="70" width="28.125" customWidth="1"/>
    <col min="71" max="71" width="0.625" customWidth="1"/>
    <col min="72" max="73" width="1" customWidth="1"/>
    <col min="74" max="74" width="0.625" customWidth="1"/>
    <col min="75" max="76" width="7.375" customWidth="1"/>
    <col min="77" max="77" width="28.125" customWidth="1"/>
    <col min="78" max="79" width="0.625" customWidth="1"/>
    <col min="80" max="81" width="7.375" customWidth="1"/>
    <col min="82" max="82" width="28.125" customWidth="1"/>
    <col min="83" max="83" width="0.625" customWidth="1"/>
    <col min="84" max="85" width="1" customWidth="1"/>
    <col min="86" max="86" width="0.625" customWidth="1"/>
    <col min="87" max="88" width="7.375" customWidth="1"/>
    <col min="89" max="89" width="28.125" customWidth="1"/>
    <col min="90" max="91" width="0.625" customWidth="1"/>
    <col min="92" max="93" width="7.375" customWidth="1"/>
    <col min="94" max="94" width="28.125" customWidth="1"/>
    <col min="95" max="95" width="0.625" customWidth="1"/>
    <col min="96" max="97" width="1" customWidth="1"/>
    <col min="98" max="98" width="0.625" customWidth="1"/>
    <col min="99" max="100" width="7.375" customWidth="1"/>
    <col min="101" max="101" width="28.125" customWidth="1"/>
    <col min="102" max="103" width="0.625" customWidth="1"/>
    <col min="104" max="105" width="7.375" customWidth="1"/>
    <col min="106" max="106" width="28.125" customWidth="1"/>
    <col min="107" max="107" width="0.625" customWidth="1"/>
    <col min="108" max="109" width="1" customWidth="1"/>
    <col min="110" max="110" width="0.625" customWidth="1"/>
    <col min="111" max="112" width="7.375" customWidth="1"/>
    <col min="113" max="113" width="28.125" customWidth="1"/>
    <col min="114" max="115" width="0.625" customWidth="1"/>
    <col min="116" max="117" width="7.375" customWidth="1"/>
    <col min="118" max="118" width="28.125" customWidth="1"/>
    <col min="119" max="119" width="0.625" customWidth="1"/>
    <col min="120" max="120" width="1" customWidth="1"/>
  </cols>
  <sheetData>
    <row r="1" spans="1:120" ht="6" customHeight="1" x14ac:dyDescent="0.25">
      <c r="A1" s="77"/>
      <c r="B1" s="76"/>
      <c r="C1" s="76"/>
      <c r="D1" s="76"/>
      <c r="E1" s="76"/>
      <c r="F1" s="76"/>
      <c r="G1" s="76"/>
      <c r="H1" s="76"/>
      <c r="I1" s="76"/>
      <c r="J1" s="76"/>
      <c r="K1" s="76"/>
      <c r="L1" s="76"/>
      <c r="M1" s="76"/>
      <c r="N1" s="76"/>
      <c r="O1" s="76"/>
      <c r="P1" s="76"/>
      <c r="Q1" s="76"/>
      <c r="R1" s="76"/>
      <c r="S1" s="76"/>
      <c r="T1" s="76"/>
      <c r="U1" s="76"/>
      <c r="V1" s="76"/>
      <c r="W1" s="76"/>
      <c r="X1" s="76"/>
      <c r="Y1" s="77"/>
      <c r="Z1" s="76"/>
      <c r="AA1" s="76"/>
      <c r="AB1" s="76"/>
      <c r="AC1" s="76"/>
      <c r="AD1" s="76"/>
      <c r="AE1" s="76"/>
      <c r="AF1" s="76"/>
      <c r="AG1" s="76"/>
      <c r="AH1" s="76"/>
      <c r="AI1" s="76"/>
      <c r="AJ1" s="76"/>
      <c r="AK1" s="77"/>
      <c r="AL1" s="76"/>
      <c r="AM1" s="76"/>
      <c r="AN1" s="76"/>
      <c r="AO1" s="76"/>
      <c r="AP1" s="76"/>
      <c r="AQ1" s="76"/>
      <c r="AR1" s="76"/>
      <c r="AS1" s="76"/>
      <c r="AT1" s="76"/>
      <c r="AU1" s="76"/>
      <c r="AV1" s="76"/>
      <c r="AW1" s="77"/>
      <c r="AX1" s="76"/>
      <c r="AY1" s="76"/>
      <c r="AZ1" s="76"/>
      <c r="BA1" s="76"/>
      <c r="BB1" s="76"/>
      <c r="BC1" s="76"/>
      <c r="BD1" s="76"/>
      <c r="BE1" s="76"/>
      <c r="BF1" s="76"/>
      <c r="BG1" s="76"/>
      <c r="BH1" s="76"/>
      <c r="BI1" s="77"/>
      <c r="BJ1" s="76"/>
      <c r="BK1" s="76"/>
      <c r="BL1" s="76"/>
      <c r="BM1" s="76"/>
      <c r="BN1" s="76"/>
      <c r="BO1" s="76"/>
      <c r="BP1" s="76"/>
      <c r="BQ1" s="76"/>
      <c r="BR1" s="76"/>
      <c r="BS1" s="76"/>
      <c r="BT1" s="76"/>
      <c r="BU1" s="77"/>
      <c r="BV1" s="76"/>
      <c r="BW1" s="76"/>
      <c r="BX1" s="76"/>
      <c r="BY1" s="76"/>
      <c r="BZ1" s="76"/>
      <c r="CA1" s="76"/>
      <c r="CB1" s="76"/>
      <c r="CC1" s="76"/>
      <c r="CD1" s="76"/>
      <c r="CE1" s="76"/>
      <c r="CF1" s="76"/>
      <c r="CG1" s="77"/>
      <c r="CH1" s="76"/>
      <c r="CI1" s="76"/>
      <c r="CJ1" s="76"/>
      <c r="CK1" s="76"/>
      <c r="CL1" s="76"/>
      <c r="CM1" s="76"/>
      <c r="CN1" s="76"/>
      <c r="CO1" s="76"/>
      <c r="CP1" s="76"/>
      <c r="CQ1" s="76"/>
      <c r="CR1" s="76"/>
      <c r="CS1" s="77"/>
      <c r="CT1" s="76"/>
      <c r="CU1" s="76"/>
      <c r="CV1" s="76"/>
      <c r="CW1" s="76"/>
      <c r="CX1" s="76"/>
      <c r="CY1" s="76"/>
      <c r="CZ1" s="76"/>
      <c r="DA1" s="76"/>
      <c r="DB1" s="76"/>
      <c r="DC1" s="76"/>
      <c r="DD1" s="76"/>
      <c r="DE1" s="77"/>
      <c r="DF1" s="76"/>
      <c r="DG1" s="76"/>
      <c r="DH1" s="76"/>
      <c r="DI1" s="76"/>
      <c r="DJ1" s="76"/>
      <c r="DK1" s="76"/>
      <c r="DL1" s="76"/>
      <c r="DM1" s="76"/>
      <c r="DN1" s="76"/>
      <c r="DO1" s="76"/>
      <c r="DP1" s="76"/>
    </row>
    <row r="2" spans="1:120" s="2" customFormat="1" ht="3.95" customHeight="1" x14ac:dyDescent="0.25">
      <c r="A2" s="77"/>
      <c r="B2" s="58"/>
      <c r="C2" s="78" t="e">
        <f>VLOOKUP('Card List'!B2,Table1[#All],3,FALSE)</f>
        <v>#N/A</v>
      </c>
      <c r="D2" s="78"/>
      <c r="E2" s="78"/>
      <c r="F2" s="5"/>
      <c r="G2" s="6"/>
      <c r="H2" s="78" t="e">
        <f>VLOOKUP('Card List'!B3,Table1[#All],3,FALSE)</f>
        <v>#N/A</v>
      </c>
      <c r="I2" s="78"/>
      <c r="J2" s="78"/>
      <c r="K2" s="57"/>
      <c r="L2" s="76"/>
      <c r="M2" s="76"/>
      <c r="N2" s="58"/>
      <c r="O2" s="78" t="e">
        <f>VLOOKUP('Card List'!B10,Table1[#All],3,FALSE)</f>
        <v>#N/A</v>
      </c>
      <c r="P2" s="78"/>
      <c r="Q2" s="78"/>
      <c r="R2" s="57"/>
      <c r="S2" s="58"/>
      <c r="T2" s="78" t="e">
        <f>VLOOKUP('Card List'!B11,Table1[#All],3,FALSE)</f>
        <v>#N/A</v>
      </c>
      <c r="U2" s="78"/>
      <c r="V2" s="78"/>
      <c r="W2" s="57"/>
      <c r="X2" s="76"/>
      <c r="Y2" s="77"/>
      <c r="Z2" s="58"/>
      <c r="AA2" s="78" t="e">
        <f>VLOOKUP('Card List'!B18,Table1[#All],3,FALSE)</f>
        <v>#N/A</v>
      </c>
      <c r="AB2" s="78"/>
      <c r="AC2" s="78"/>
      <c r="AD2" s="57"/>
      <c r="AE2" s="58"/>
      <c r="AF2" s="78" t="e">
        <f>VLOOKUP('Card List'!B19,Table1[#All],3,FALSE)</f>
        <v>#N/A</v>
      </c>
      <c r="AG2" s="78"/>
      <c r="AH2" s="78"/>
      <c r="AI2" s="57"/>
      <c r="AJ2" s="76"/>
      <c r="AK2" s="77"/>
      <c r="AL2" s="58"/>
      <c r="AM2" s="78" t="e">
        <f>VLOOKUP('Card List'!B26,Table1[#All],3,FALSE)</f>
        <v>#N/A</v>
      </c>
      <c r="AN2" s="78"/>
      <c r="AO2" s="78"/>
      <c r="AP2" s="57"/>
      <c r="AQ2" s="58"/>
      <c r="AR2" s="78" t="e">
        <f>VLOOKUP('Card List'!B27,Table1[#All],3,FALSE)</f>
        <v>#N/A</v>
      </c>
      <c r="AS2" s="78"/>
      <c r="AT2" s="78"/>
      <c r="AU2" s="57"/>
      <c r="AV2" s="76"/>
      <c r="AW2" s="77"/>
      <c r="AX2" s="58"/>
      <c r="AY2" s="78" t="e">
        <f>VLOOKUP('Card List'!B34,Table1[#All],3,FALSE)</f>
        <v>#N/A</v>
      </c>
      <c r="AZ2" s="78"/>
      <c r="BA2" s="78"/>
      <c r="BB2" s="57"/>
      <c r="BC2" s="58"/>
      <c r="BD2" s="78" t="e">
        <f>VLOOKUP('Card List'!B35,Table1[#All],3,FALSE)</f>
        <v>#N/A</v>
      </c>
      <c r="BE2" s="78"/>
      <c r="BF2" s="78"/>
      <c r="BG2" s="57"/>
      <c r="BH2" s="76"/>
      <c r="BI2" s="77"/>
      <c r="BJ2" s="58"/>
      <c r="BK2" s="78" t="e">
        <f>VLOOKUP('Card List'!B42,Table1[#All],3,FALSE)</f>
        <v>#N/A</v>
      </c>
      <c r="BL2" s="78"/>
      <c r="BM2" s="78"/>
      <c r="BN2" s="57"/>
      <c r="BO2" s="58"/>
      <c r="BP2" s="78" t="e">
        <f>VLOOKUP('Card List'!B43,Table1[#All],3,FALSE)</f>
        <v>#N/A</v>
      </c>
      <c r="BQ2" s="78"/>
      <c r="BR2" s="78"/>
      <c r="BS2" s="57"/>
      <c r="BT2" s="76"/>
      <c r="BU2" s="77"/>
      <c r="BV2" s="58"/>
      <c r="BW2" s="78" t="e">
        <f>VLOOKUP('Card List'!B50,Table1[#All],3,FALSE)</f>
        <v>#N/A</v>
      </c>
      <c r="BX2" s="78"/>
      <c r="BY2" s="78"/>
      <c r="BZ2" s="57"/>
      <c r="CA2" s="58"/>
      <c r="CB2" s="78" t="e">
        <f>VLOOKUP('Card List'!B51,Table1[#All],3,FALSE)</f>
        <v>#N/A</v>
      </c>
      <c r="CC2" s="78"/>
      <c r="CD2" s="78"/>
      <c r="CE2" s="57"/>
      <c r="CF2" s="76"/>
      <c r="CG2" s="77"/>
      <c r="CH2" s="58"/>
      <c r="CI2" s="78" t="e">
        <f>VLOOKUP('Card List'!B58,Table1[#All],3,FALSE)</f>
        <v>#N/A</v>
      </c>
      <c r="CJ2" s="78"/>
      <c r="CK2" s="78"/>
      <c r="CL2" s="57"/>
      <c r="CM2" s="58"/>
      <c r="CN2" s="78" t="e">
        <f>VLOOKUP('Card List'!B59,Table1[#All],3,FALSE)</f>
        <v>#N/A</v>
      </c>
      <c r="CO2" s="78"/>
      <c r="CP2" s="78"/>
      <c r="CQ2" s="57"/>
      <c r="CR2" s="76"/>
      <c r="CS2" s="77"/>
      <c r="CT2" s="58"/>
      <c r="CU2" s="78" t="e">
        <f>VLOOKUP('Card List'!B66,Table1[#All],3,FALSE)</f>
        <v>#N/A</v>
      </c>
      <c r="CV2" s="78"/>
      <c r="CW2" s="78"/>
      <c r="CX2" s="57"/>
      <c r="CY2" s="58"/>
      <c r="CZ2" s="78" t="e">
        <f>VLOOKUP('Card List'!B67,Table1[#All],3,FALSE)</f>
        <v>#N/A</v>
      </c>
      <c r="DA2" s="78"/>
      <c r="DB2" s="78"/>
      <c r="DC2" s="57"/>
      <c r="DD2" s="76"/>
      <c r="DE2" s="77"/>
      <c r="DF2" s="58"/>
      <c r="DG2" s="78" t="e">
        <f>VLOOKUP('Card List'!B74,Table1[#All],3,FALSE)</f>
        <v>#N/A</v>
      </c>
      <c r="DH2" s="78"/>
      <c r="DI2" s="78"/>
      <c r="DJ2" s="57"/>
      <c r="DK2" s="58"/>
      <c r="DL2" s="78" t="e">
        <f>VLOOKUP('Card List'!B75,Table1[#All],3,FALSE)</f>
        <v>#N/A</v>
      </c>
      <c r="DM2" s="78"/>
      <c r="DN2" s="78"/>
      <c r="DO2" s="57"/>
      <c r="DP2" s="76"/>
    </row>
    <row r="3" spans="1:120" ht="45" customHeight="1" thickBot="1" x14ac:dyDescent="0.3">
      <c r="A3" s="77"/>
      <c r="B3" s="79"/>
      <c r="C3" s="26"/>
      <c r="D3" s="69" t="e">
        <f>IF(C2="Metatrope","X",IF(VLOOKUP('Card List'!B2,Table1[#All],4,FALSE)=0,"",VLOOKUP('Card List'!B2,Table1[#All],4,FALSE)))</f>
        <v>#N/A</v>
      </c>
      <c r="E3" s="62" t="e">
        <f>IF(C2="Metatrope","XXX",IF(VLOOKUP('Card List'!B2,Table1[#All],2,FALSE)=0,"",VLOOKUP('Card List'!B2,Table1[#All],2,FALSE)))</f>
        <v>#N/A</v>
      </c>
      <c r="F3" s="79"/>
      <c r="G3" s="79"/>
      <c r="H3" s="27"/>
      <c r="I3" s="61" t="e">
        <f>IF(H2="Metatrope","X",IF(VLOOKUP('Card List'!B3,Table1[#All],4,FALSE)=0,"",VLOOKUP('Card List'!B3,Table1[#All],4,FALSE)))</f>
        <v>#N/A</v>
      </c>
      <c r="J3" s="62" t="e">
        <f>IF(H2="Metatrope","XXX",IF(VLOOKUP('Card List'!B3,Table1[#All],2,FALSE)=0,"",VLOOKUP('Card List'!B3,Table1[#All],2,FALSE)))</f>
        <v>#N/A</v>
      </c>
      <c r="K3" s="79"/>
      <c r="L3" s="76"/>
      <c r="M3" s="76"/>
      <c r="N3" s="79"/>
      <c r="O3" s="59"/>
      <c r="P3" s="61" t="e">
        <f>IF(O2="Metatrope","X",IF(VLOOKUP('Card List'!B10,Table1[#All],4,FALSE)=0,"",VLOOKUP('Card List'!B10,Table1[#All],4,FALSE)))</f>
        <v>#N/A</v>
      </c>
      <c r="Q3" s="62" t="e">
        <f>IF(O2="Metatrope","XXX",IF(VLOOKUP('Card List'!B10,Table1[#All],2,FALSE)=0,"",VLOOKUP('Card List'!B10,Table1[#All],2,FALSE)))</f>
        <v>#N/A</v>
      </c>
      <c r="R3" s="79"/>
      <c r="S3" s="79"/>
      <c r="T3" s="27"/>
      <c r="U3" s="61" t="e">
        <f>IF(T2="Metatrope","X",IF(VLOOKUP('Card List'!B11,Table1[#All],4,FALSE)=0,"",VLOOKUP('Card List'!B11,Table1[#All],4,FALSE)))</f>
        <v>#N/A</v>
      </c>
      <c r="V3" s="62" t="e">
        <f>IF(T2="Metatrope","XXX",IF(VLOOKUP('Card List'!B11,Table1[#All],2,FALSE)=0,"",VLOOKUP('Card List'!B11,Table1[#All],2,FALSE)))</f>
        <v>#N/A</v>
      </c>
      <c r="W3" s="79"/>
      <c r="X3" s="76"/>
      <c r="Y3" s="77"/>
      <c r="Z3" s="79"/>
      <c r="AA3" s="26"/>
      <c r="AB3" s="61" t="e">
        <f>IF(AA2="Metatrope","X",IF(VLOOKUP('Card List'!B18,Table1[#All],4,FALSE)=0,"",VLOOKUP('Card List'!B18,Table1[#All],4,FALSE)))</f>
        <v>#N/A</v>
      </c>
      <c r="AC3" s="62" t="e">
        <f>IF(AA2="Metatrope","XXX",IF(VLOOKUP('Card List'!B18,Table1[#All],2,FALSE)=0,"",VLOOKUP('Card List'!B18,Table1[#All],2,FALSE)))</f>
        <v>#N/A</v>
      </c>
      <c r="AD3" s="79"/>
      <c r="AE3" s="79"/>
      <c r="AF3" s="27"/>
      <c r="AG3" s="61" t="e">
        <f>IF(AF2="Metatrope","X",IF(VLOOKUP('Card List'!B19,Table1[#All],4,FALSE)=0,"",VLOOKUP('Card List'!B19,Table1[#All],4,FALSE)))</f>
        <v>#N/A</v>
      </c>
      <c r="AH3" s="62" t="e">
        <f>IF(AF2="Metatrope","XXX",IF(VLOOKUP('Card List'!B19,Table1[#All],2,FALSE)=0,"",VLOOKUP('Card List'!B19,Table1[#All],2,FALSE)))</f>
        <v>#N/A</v>
      </c>
      <c r="AI3" s="79"/>
      <c r="AJ3" s="76"/>
      <c r="AK3" s="77"/>
      <c r="AL3" s="79"/>
      <c r="AM3" s="27"/>
      <c r="AN3" s="61" t="e">
        <f>IF(AM2="Metatrope","X",IF(VLOOKUP('Card List'!B26,Table1[#All],4,FALSE)=0,"",VLOOKUP('Card List'!B26,Table1[#All],4,FALSE)))</f>
        <v>#N/A</v>
      </c>
      <c r="AO3" s="62" t="e">
        <f>IF(AM2="Metatrope","XXX",IF(VLOOKUP('Card List'!B26,Table1[#All],2,FALSE)=0,"",VLOOKUP('Card List'!B26,Table1[#All],2,FALSE)))</f>
        <v>#N/A</v>
      </c>
      <c r="AP3" s="79"/>
      <c r="AQ3" s="79"/>
      <c r="AR3" s="27"/>
      <c r="AS3" s="61" t="e">
        <f>IF(AR2="Metatrope","X",IF(VLOOKUP('Card List'!B27,Table1[#All],4,FALSE)=0,"",VLOOKUP('Card List'!B27,Table1[#All],4,FALSE)))</f>
        <v>#N/A</v>
      </c>
      <c r="AT3" s="62" t="e">
        <f>IF(AR2="Metatrope","XXX",IF(VLOOKUP('Card List'!B27,Table1[#All],2,FALSE)=0,"",VLOOKUP('Card List'!B27,Table1[#All],2,FALSE)))</f>
        <v>#N/A</v>
      </c>
      <c r="AU3" s="79"/>
      <c r="AV3" s="76"/>
      <c r="AW3" s="77"/>
      <c r="AX3" s="79"/>
      <c r="AY3" s="60"/>
      <c r="AZ3" s="61" t="e">
        <f>IF(AY2="Metatrope","X",IF(VLOOKUP('Card List'!B34,Table1[#All],4,FALSE)=0,"",VLOOKUP('Card List'!B34,Table1[#All],4,FALSE)))</f>
        <v>#N/A</v>
      </c>
      <c r="BA3" s="62" t="e">
        <f>IF(AY2="Metatrope","XXX",IF(VLOOKUP('Card List'!B34,Table1[#All],2,FALSE)=0,"",VLOOKUP('Card List'!B34,Table1[#All],2,FALSE)))</f>
        <v>#N/A</v>
      </c>
      <c r="BB3" s="79"/>
      <c r="BC3" s="79"/>
      <c r="BD3" s="60"/>
      <c r="BE3" s="61" t="e">
        <f>IF(BD2="Metatrope","X",IF(VLOOKUP('Card List'!B35,Table1[#All],4,FALSE)=0,"",VLOOKUP('Card List'!B35,Table1[#All],4,FALSE)))</f>
        <v>#N/A</v>
      </c>
      <c r="BF3" s="62" t="e">
        <f>IF(BD2="Metatrope","XXX",IF(VLOOKUP('Card List'!B35,Table1[#All],2,FALSE)=0,"",VLOOKUP('Card List'!B35,Table1[#All],2,FALSE)))</f>
        <v>#N/A</v>
      </c>
      <c r="BG3" s="79"/>
      <c r="BH3" s="76"/>
      <c r="BI3" s="77"/>
      <c r="BJ3" s="79"/>
      <c r="BK3" s="26"/>
      <c r="BL3" s="61" t="e">
        <f>IF(BK2="Metatrope","X",IF(VLOOKUP('Card List'!B42,Table1[#All],4,FALSE)=0,"",VLOOKUP('Card List'!B42,Table1[#All],4,FALSE)))</f>
        <v>#N/A</v>
      </c>
      <c r="BM3" s="62" t="e">
        <f>IF(BK2="Metatrope","XXX",IF(VLOOKUP('Card List'!B42,Table1[#All],2,FALSE)=0,"",VLOOKUP('Card List'!B42,Table1[#All],2,FALSE)))</f>
        <v>#N/A</v>
      </c>
      <c r="BN3" s="79"/>
      <c r="BO3" s="79"/>
      <c r="BP3" s="27"/>
      <c r="BQ3" s="61" t="e">
        <f>IF(BP2="Metatrope","X",IF(VLOOKUP('Card List'!B43,Table1[#All],4,FALSE)=0,"",VLOOKUP('Card List'!B43,Table1[#All],4,FALSE)))</f>
        <v>#N/A</v>
      </c>
      <c r="BR3" s="62" t="e">
        <f>IF(BP2="Metatrope","XXX",IF(VLOOKUP('Card List'!B43,Table1[#All],2,FALSE)=0,"",VLOOKUP('Card List'!B43,Table1[#All],2,FALSE)))</f>
        <v>#N/A</v>
      </c>
      <c r="BS3" s="79"/>
      <c r="BT3" s="76"/>
      <c r="BU3" s="77"/>
      <c r="BV3" s="79"/>
      <c r="BW3" s="26"/>
      <c r="BX3" s="61" t="e">
        <f>IF(BW2="Metatrope","X",IF(VLOOKUP('Card List'!B50,Table1[#All],4,FALSE)=0,"",VLOOKUP('Card List'!B50,Table1[#All],4,FALSE)))</f>
        <v>#N/A</v>
      </c>
      <c r="BY3" s="62" t="e">
        <f>IF(BW2="Metatrope","XXX",IF(VLOOKUP('Card List'!B50,Table1[#All],2,FALSE)=0,"",VLOOKUP('Card List'!B50,Table1[#All],2,FALSE)))</f>
        <v>#N/A</v>
      </c>
      <c r="BZ3" s="79"/>
      <c r="CA3" s="79"/>
      <c r="CB3" s="27"/>
      <c r="CC3" s="61" t="e">
        <f>IF(CB2="Metatrope","X",IF(VLOOKUP('Card List'!B51,Table1[#All],4,FALSE)=0,"",VLOOKUP('Card List'!B51,Table1[#All],4,FALSE)))</f>
        <v>#N/A</v>
      </c>
      <c r="CD3" s="62" t="e">
        <f>IF(CB2="Metatrope","XXX",IF(VLOOKUP('Card List'!B51,Table1[#All],2,FALSE)=0,"",VLOOKUP('Card List'!B51,Table1[#All],2,FALSE)))</f>
        <v>#N/A</v>
      </c>
      <c r="CE3" s="79"/>
      <c r="CF3" s="76"/>
      <c r="CG3" s="77"/>
      <c r="CH3" s="79"/>
      <c r="CI3" s="26"/>
      <c r="CJ3" s="61" t="e">
        <f>IF(CI2="Metatrope","X",IF(VLOOKUP('Card List'!B58,Table1[#All],4,FALSE)=0,"",VLOOKUP('Card List'!B58,Table1[#All],4,FALSE)))</f>
        <v>#N/A</v>
      </c>
      <c r="CK3" s="62" t="e">
        <f>IF(CI2="Metatrope","XXX",IF(VLOOKUP('Card List'!B58,Table1[#All],2,FALSE)=0,"",VLOOKUP('Card List'!B58,Table1[#All],2,FALSE)))</f>
        <v>#N/A</v>
      </c>
      <c r="CL3" s="79"/>
      <c r="CM3" s="79"/>
      <c r="CN3" s="27"/>
      <c r="CO3" s="61" t="e">
        <f>IF(CN2="Metatrope","X",IF(VLOOKUP('Card List'!B59,Table1[#All],4,FALSE)=0,"",VLOOKUP('Card List'!B59,Table1[#All],4,FALSE)))</f>
        <v>#N/A</v>
      </c>
      <c r="CP3" s="62" t="e">
        <f>IF(CN2="Metatrope","XXX",IF(VLOOKUP('Card List'!B59,Table1[#All],2,FALSE)=0,"",VLOOKUP('Card List'!B59,Table1[#All],2,FALSE)))</f>
        <v>#N/A</v>
      </c>
      <c r="CQ3" s="79"/>
      <c r="CR3" s="76"/>
      <c r="CS3" s="77"/>
      <c r="CT3" s="79"/>
      <c r="CU3" s="26"/>
      <c r="CV3" s="61" t="e">
        <f>IF(CU2="Metatrope","X",IF(VLOOKUP('Card List'!B66,Table1[#All],4,FALSE)=0,"",VLOOKUP('Card List'!B66,Table1[#All],4,FALSE)))</f>
        <v>#N/A</v>
      </c>
      <c r="CW3" s="62" t="e">
        <f>IF(CU2="Metatrope","XXX",IF(VLOOKUP('Card List'!B66,Table1[#All],2,FALSE)=0,"",VLOOKUP('Card List'!B66,Table1[#All],2,FALSE)))</f>
        <v>#N/A</v>
      </c>
      <c r="CX3" s="79"/>
      <c r="CY3" s="79"/>
      <c r="CZ3" s="27"/>
      <c r="DA3" s="61" t="e">
        <f>IF(CZ2="Metatrope","X",IF(VLOOKUP('Card List'!B67,Table1[#All],4,FALSE)=0,"",VLOOKUP('Card List'!B67,Table1[#All],4,FALSE)))</f>
        <v>#N/A</v>
      </c>
      <c r="DB3" s="62" t="e">
        <f>IF(CZ2="Metatrope","XXX",IF(VLOOKUP('Card List'!B67,Table1[#All],2,FALSE)=0,"",VLOOKUP('Card List'!B67,Table1[#All],2,FALSE)))</f>
        <v>#N/A</v>
      </c>
      <c r="DC3" s="79"/>
      <c r="DD3" s="76"/>
      <c r="DE3" s="77"/>
      <c r="DF3" s="79"/>
      <c r="DG3" s="26"/>
      <c r="DH3" s="61" t="e">
        <f>IF(DG2="Metatrope","X",IF(VLOOKUP('Card List'!B74,Table1[#All],4,FALSE)=0,"",VLOOKUP('Card List'!B74,Table1[#All],4,FALSE)))</f>
        <v>#N/A</v>
      </c>
      <c r="DI3" s="62" t="e">
        <f>IF(DG2="Metatrope","XXX",IF(VLOOKUP('Card List'!B74,Table1[#All],2,FALSE)=0,"",VLOOKUP('Card List'!B74,Table1[#All],2,FALSE)))</f>
        <v>#N/A</v>
      </c>
      <c r="DJ3" s="79"/>
      <c r="DK3" s="79"/>
      <c r="DL3" s="27"/>
      <c r="DM3" s="61" t="e">
        <f>IF(DL2="Metatrope","X",IF(VLOOKUP('Card List'!B75,Table1[#All],4,FALSE)=0,"",VLOOKUP('Card List'!B75,Table1[#All],4,FALSE)))</f>
        <v>#N/A</v>
      </c>
      <c r="DN3" s="62" t="e">
        <f>IF(DL2="Metatrope","XXX",IF(VLOOKUP('Card List'!B75,Table1[#All],2,FALSE)=0,"",VLOOKUP('Card List'!B75,Table1[#All],2,FALSE)))</f>
        <v>#N/A</v>
      </c>
      <c r="DO3" s="79"/>
      <c r="DP3" s="76"/>
    </row>
    <row r="4" spans="1:120" ht="63" customHeight="1" thickTop="1" thickBot="1" x14ac:dyDescent="0.3">
      <c r="A4" s="77"/>
      <c r="B4" s="79"/>
      <c r="C4" s="81" t="e">
        <f>IF(C2="Metatrope","Use ‘Metatrope Cards’ template.",IF(VLOOKUP('Card List'!B2,Table1[#All],5,FALSE)=0,"",VLOOKUP('Card List'!B2,Table1[#All],5,FALSE)))</f>
        <v>#N/A</v>
      </c>
      <c r="D4" s="81"/>
      <c r="E4" s="81"/>
      <c r="F4" s="79"/>
      <c r="G4" s="79"/>
      <c r="H4" s="81" t="e">
        <f>IF(H2="Metatrope","Use ‘Metatrope Cards’ template.",IF(VLOOKUP('Card List'!B3,Table1[#All],5,FALSE)=0,"",VLOOKUP('Card List'!B3,Table1[#All],5,FALSE)))</f>
        <v>#N/A</v>
      </c>
      <c r="I4" s="81"/>
      <c r="J4" s="81"/>
      <c r="K4" s="79"/>
      <c r="L4" s="76"/>
      <c r="M4" s="76"/>
      <c r="N4" s="79"/>
      <c r="O4" s="81" t="e">
        <f>IF(O2="Metatrope","Use ‘Metatrope Cards’ template.",IF(VLOOKUP('Card List'!B10,Table1[#All],5,FALSE)=0,"",VLOOKUP('Card List'!B10,Table1[#All],5,FALSE)))</f>
        <v>#N/A</v>
      </c>
      <c r="P4" s="81"/>
      <c r="Q4" s="81"/>
      <c r="R4" s="79"/>
      <c r="S4" s="79"/>
      <c r="T4" s="81" t="e">
        <f>IF(T2="Metatrope","Use ‘Metatrope Cards’ template.",IF(VLOOKUP('Card List'!B11,Table1[#All],5,FALSE)=0,"",VLOOKUP('Card List'!B11,Table1[#All],5,FALSE)))</f>
        <v>#N/A</v>
      </c>
      <c r="U4" s="81"/>
      <c r="V4" s="81"/>
      <c r="W4" s="79"/>
      <c r="X4" s="76"/>
      <c r="Y4" s="77"/>
      <c r="Z4" s="79"/>
      <c r="AA4" s="81" t="e">
        <f>IF(AA2="Metatrope","Use ‘Metatrope Cards’ template.",IF(VLOOKUP('Card List'!B18,Table1[#All],5,FALSE)=0,"",VLOOKUP('Card List'!B18,Table1[#All],5,FALSE)))</f>
        <v>#N/A</v>
      </c>
      <c r="AB4" s="81"/>
      <c r="AC4" s="81"/>
      <c r="AD4" s="79"/>
      <c r="AE4" s="79"/>
      <c r="AF4" s="81" t="e">
        <f>IF(AF2="Metatrope","Use ‘Metatrope Cards’ template.",IF(VLOOKUP('Card List'!B19,Table1[#All],5,FALSE)=0,"",VLOOKUP('Card List'!B19,Table1[#All],5,FALSE)))</f>
        <v>#N/A</v>
      </c>
      <c r="AG4" s="81"/>
      <c r="AH4" s="81"/>
      <c r="AI4" s="79"/>
      <c r="AJ4" s="76"/>
      <c r="AK4" s="77"/>
      <c r="AL4" s="79"/>
      <c r="AM4" s="81" t="e">
        <f>IF(AM2="Metatrope","Use ‘Metatrope Cards’ template.",IF(VLOOKUP('Card List'!B26,Table1[#All],5,FALSE)=0,"",VLOOKUP('Card List'!B26,Table1[#All],5,FALSE)))</f>
        <v>#N/A</v>
      </c>
      <c r="AN4" s="81"/>
      <c r="AO4" s="81"/>
      <c r="AP4" s="79"/>
      <c r="AQ4" s="79"/>
      <c r="AR4" s="81" t="e">
        <f>IF(AR2="Metatrope","Use ‘Metatrope Cards’ template.",IF(VLOOKUP('Card List'!B27,Table1[#All],5,FALSE)=0,"",VLOOKUP('Card List'!B27,Table1[#All],5,FALSE)))</f>
        <v>#N/A</v>
      </c>
      <c r="AS4" s="81"/>
      <c r="AT4" s="81"/>
      <c r="AU4" s="79"/>
      <c r="AV4" s="76"/>
      <c r="AW4" s="77"/>
      <c r="AX4" s="79"/>
      <c r="AY4" s="81" t="e">
        <f>IF(AY2="Metatrope","Use ‘Metatrope Cards’ template.",IF(VLOOKUP('Card List'!B34,Table1[#All],5,FALSE)=0,"",VLOOKUP('Card List'!B34,Table1[#All],5,FALSE)))</f>
        <v>#N/A</v>
      </c>
      <c r="AZ4" s="81"/>
      <c r="BA4" s="81"/>
      <c r="BB4" s="79"/>
      <c r="BC4" s="79"/>
      <c r="BD4" s="81" t="e">
        <f>IF(BD2="Metatrope","Use ‘Metatrope Cards’ template.",IF(VLOOKUP('Card List'!B35,Table1[#All],5,FALSE)=0,"",VLOOKUP('Card List'!B35,Table1[#All],5,FALSE)))</f>
        <v>#N/A</v>
      </c>
      <c r="BE4" s="81"/>
      <c r="BF4" s="81"/>
      <c r="BG4" s="79"/>
      <c r="BH4" s="76"/>
      <c r="BI4" s="77"/>
      <c r="BJ4" s="79"/>
      <c r="BK4" s="81" t="e">
        <f>IF(BK2="Metatrope","Use ‘Metatrope Cards’ template.",IF(VLOOKUP('Card List'!B42,Table1[#All],5,FALSE)=0,"",VLOOKUP('Card List'!B42,Table1[#All],5,FALSE)))</f>
        <v>#N/A</v>
      </c>
      <c r="BL4" s="81"/>
      <c r="BM4" s="81"/>
      <c r="BN4" s="79"/>
      <c r="BO4" s="79"/>
      <c r="BP4" s="81" t="e">
        <f>IF(BP2="Metatrope","Use ‘Metatrope Cards’ template.",IF(VLOOKUP('Card List'!B43,Table1[#All],5,FALSE)=0,"",VLOOKUP('Card List'!B43,Table1[#All],5,FALSE)))</f>
        <v>#N/A</v>
      </c>
      <c r="BQ4" s="81"/>
      <c r="BR4" s="81"/>
      <c r="BS4" s="79"/>
      <c r="BT4" s="76"/>
      <c r="BU4" s="77"/>
      <c r="BV4" s="79"/>
      <c r="BW4" s="81" t="e">
        <f>IF(BW2="Metatrope","Use ‘Metatrope Cards’ template.",IF(VLOOKUP('Card List'!B50,Table1[#All],5,FALSE)=0,"",VLOOKUP('Card List'!B50,Table1[#All],5,FALSE)))</f>
        <v>#N/A</v>
      </c>
      <c r="BX4" s="81"/>
      <c r="BY4" s="81"/>
      <c r="BZ4" s="79"/>
      <c r="CA4" s="79"/>
      <c r="CB4" s="81" t="e">
        <f>IF(CB2="Metatrope","Use ‘Metatrope Cards’ template.",IF(VLOOKUP('Card List'!B51,Table1[#All],5,FALSE)=0,"",VLOOKUP('Card List'!B51,Table1[#All],5,FALSE)))</f>
        <v>#N/A</v>
      </c>
      <c r="CC4" s="81"/>
      <c r="CD4" s="81"/>
      <c r="CE4" s="79"/>
      <c r="CF4" s="76"/>
      <c r="CG4" s="77"/>
      <c r="CH4" s="79"/>
      <c r="CI4" s="81" t="e">
        <f>IF(CI2="Metatrope","Use ‘Metatrope Cards’ template.",IF(VLOOKUP('Card List'!B58,Table1[#All],5,FALSE)=0,"",VLOOKUP('Card List'!B58,Table1[#All],5,FALSE)))</f>
        <v>#N/A</v>
      </c>
      <c r="CJ4" s="81"/>
      <c r="CK4" s="81"/>
      <c r="CL4" s="79"/>
      <c r="CM4" s="79"/>
      <c r="CN4" s="81" t="e">
        <f>IF(CN2="Metatrope","Use ‘Metatrope Cards’ template.",IF(VLOOKUP('Card List'!B59,Table1[#All],5,FALSE)=0,"",VLOOKUP('Card List'!B59,Table1[#All],5,FALSE)))</f>
        <v>#N/A</v>
      </c>
      <c r="CO4" s="81"/>
      <c r="CP4" s="81"/>
      <c r="CQ4" s="79"/>
      <c r="CR4" s="76"/>
      <c r="CS4" s="77"/>
      <c r="CT4" s="79"/>
      <c r="CU4" s="81" t="e">
        <f>IF(CU2="Metatrope","Use ‘Metatrope Cards’ template.",IF(VLOOKUP('Card List'!B66,Table1[#All],5,FALSE)=0,"",VLOOKUP('Card List'!B66,Table1[#All],5,FALSE)))</f>
        <v>#N/A</v>
      </c>
      <c r="CV4" s="81"/>
      <c r="CW4" s="81"/>
      <c r="CX4" s="79"/>
      <c r="CY4" s="79"/>
      <c r="CZ4" s="81" t="e">
        <f>IF(CZ2="Metatrope","Use ‘Metatrope Cards’ template.",IF(VLOOKUP('Card List'!B67,Table1[#All],5,FALSE)=0,"",VLOOKUP('Card List'!B67,Table1[#All],5,FALSE)))</f>
        <v>#N/A</v>
      </c>
      <c r="DA4" s="81"/>
      <c r="DB4" s="81"/>
      <c r="DC4" s="79"/>
      <c r="DD4" s="76"/>
      <c r="DE4" s="77"/>
      <c r="DF4" s="79"/>
      <c r="DG4" s="81" t="e">
        <f>IF(DG2="Metatrope","Use ‘Metatrope Cards’ template.",IF(VLOOKUP('Card List'!B74,Table1[#All],5,FALSE)=0,"",VLOOKUP('Card List'!B74,Table1[#All],5,FALSE)))</f>
        <v>#N/A</v>
      </c>
      <c r="DH4" s="81"/>
      <c r="DI4" s="81"/>
      <c r="DJ4" s="79"/>
      <c r="DK4" s="79"/>
      <c r="DL4" s="81" t="e">
        <f>IF(DL2="Metatrope","Use ‘Metatrope Cards’ template.",IF(VLOOKUP('Card List'!B75,Table1[#All],5,FALSE)=0,"",VLOOKUP('Card List'!B75,Table1[#All],5,FALSE)))</f>
        <v>#N/A</v>
      </c>
      <c r="DM4" s="81"/>
      <c r="DN4" s="81"/>
      <c r="DO4" s="79"/>
      <c r="DP4" s="76"/>
    </row>
    <row r="5" spans="1:120" ht="63" customHeight="1" thickTop="1" x14ac:dyDescent="0.25">
      <c r="A5" s="77"/>
      <c r="B5" s="79"/>
      <c r="C5" s="80" t="e">
        <f>IF(OR(C2="Metatrope",VLOOKUP('Card List'!B2,Table1[#All],6,FALSE)=0),"",VLOOKUP('Card List'!B2,Table1[#All],6,FALSE))</f>
        <v>#N/A</v>
      </c>
      <c r="D5" s="80"/>
      <c r="E5" s="80"/>
      <c r="F5" s="79"/>
      <c r="G5" s="79"/>
      <c r="H5" s="80" t="e">
        <f>IF(OR(H2="Metatrope",VLOOKUP('Card List'!B3,Table1[#All],6,FALSE)=0),"",VLOOKUP('Card List'!B3,Table1[#All],6,FALSE))</f>
        <v>#N/A</v>
      </c>
      <c r="I5" s="80"/>
      <c r="J5" s="80"/>
      <c r="K5" s="79"/>
      <c r="L5" s="76"/>
      <c r="M5" s="76"/>
      <c r="N5" s="79"/>
      <c r="O5" s="80" t="e">
        <f>IF(OR(O2="Metatrope",VLOOKUP('Card List'!B10,Table1[#All],6,FALSE)=0),"",VLOOKUP('Card List'!B10,Table1[#All],6,FALSE))</f>
        <v>#N/A</v>
      </c>
      <c r="P5" s="80"/>
      <c r="Q5" s="80"/>
      <c r="R5" s="79"/>
      <c r="S5" s="79"/>
      <c r="T5" s="80" t="e">
        <f>IF(OR(T2="Metatrope",VLOOKUP('Card List'!B11,Table1[#All],6,FALSE)=0),"",VLOOKUP('Card List'!B11,Table1[#All],6,FALSE))</f>
        <v>#N/A</v>
      </c>
      <c r="U5" s="80"/>
      <c r="V5" s="80"/>
      <c r="W5" s="79"/>
      <c r="X5" s="76"/>
      <c r="Y5" s="77"/>
      <c r="Z5" s="79"/>
      <c r="AA5" s="80" t="e">
        <f>IF(OR(AA2="Metatrope",VLOOKUP('Card List'!B18,Table1[#All],6,FALSE)=0),"",VLOOKUP('Card List'!B18,Table1[#All],6,FALSE))</f>
        <v>#N/A</v>
      </c>
      <c r="AB5" s="80"/>
      <c r="AC5" s="80"/>
      <c r="AD5" s="79"/>
      <c r="AE5" s="79"/>
      <c r="AF5" s="80" t="e">
        <f>IF(OR(AF2="Metatrope",VLOOKUP('Card List'!B19,Table1[#All],6,FALSE)=0),"",VLOOKUP('Card List'!B19,Table1[#All],6,FALSE))</f>
        <v>#N/A</v>
      </c>
      <c r="AG5" s="80"/>
      <c r="AH5" s="80"/>
      <c r="AI5" s="79"/>
      <c r="AJ5" s="76"/>
      <c r="AK5" s="77"/>
      <c r="AL5" s="79"/>
      <c r="AM5" s="80" t="e">
        <f>IF(OR(AM2="Metatrope",VLOOKUP('Card List'!B26,Table1[#All],6,FALSE)=0),"",VLOOKUP('Card List'!B26,Table1[#All],6,FALSE))</f>
        <v>#N/A</v>
      </c>
      <c r="AN5" s="80"/>
      <c r="AO5" s="80"/>
      <c r="AP5" s="79"/>
      <c r="AQ5" s="79"/>
      <c r="AR5" s="80" t="e">
        <f>IF(OR(AR2="Metatrope",VLOOKUP('Card List'!B27,Table1[#All],6,FALSE)=0),"",VLOOKUP('Card List'!B27,Table1[#All],6,FALSE))</f>
        <v>#N/A</v>
      </c>
      <c r="AS5" s="80"/>
      <c r="AT5" s="80"/>
      <c r="AU5" s="79"/>
      <c r="AV5" s="76"/>
      <c r="AW5" s="77"/>
      <c r="AX5" s="79"/>
      <c r="AY5" s="80" t="e">
        <f>IF(OR(AY2="Metatrope",VLOOKUP('Card List'!B34,Table1[#All],6,FALSE)=0),"",VLOOKUP('Card List'!B34,Table1[#All],6,FALSE))</f>
        <v>#N/A</v>
      </c>
      <c r="AZ5" s="80"/>
      <c r="BA5" s="80"/>
      <c r="BB5" s="79"/>
      <c r="BC5" s="79"/>
      <c r="BD5" s="80" t="e">
        <f>IF(OR(BD2="Metatrope",VLOOKUP('Card List'!B35,Table1[#All],6,FALSE)=0),"",VLOOKUP('Card List'!B35,Table1[#All],6,FALSE))</f>
        <v>#N/A</v>
      </c>
      <c r="BE5" s="80"/>
      <c r="BF5" s="80"/>
      <c r="BG5" s="79"/>
      <c r="BH5" s="76"/>
      <c r="BI5" s="77"/>
      <c r="BJ5" s="79"/>
      <c r="BK5" s="80" t="e">
        <f>IF(OR(BK2="Metatrope",VLOOKUP('Card List'!B42,Table1[#All],6,FALSE)=0),"",VLOOKUP('Card List'!B42,Table1[#All],6,FALSE))</f>
        <v>#N/A</v>
      </c>
      <c r="BL5" s="80"/>
      <c r="BM5" s="80"/>
      <c r="BN5" s="79"/>
      <c r="BO5" s="79"/>
      <c r="BP5" s="80" t="e">
        <f>IF(OR(BP2="Metatrope",VLOOKUP('Card List'!B43,Table1[#All],6,FALSE)=0),"",VLOOKUP('Card List'!B43,Table1[#All],6,FALSE))</f>
        <v>#N/A</v>
      </c>
      <c r="BQ5" s="80"/>
      <c r="BR5" s="80"/>
      <c r="BS5" s="79"/>
      <c r="BT5" s="76"/>
      <c r="BU5" s="77"/>
      <c r="BV5" s="79"/>
      <c r="BW5" s="80" t="e">
        <f>IF(OR(BW2="Metatrope",VLOOKUP('Card List'!B50,Table1[#All],6,FALSE)=0),"",VLOOKUP('Card List'!B50,Table1[#All],6,FALSE))</f>
        <v>#N/A</v>
      </c>
      <c r="BX5" s="80"/>
      <c r="BY5" s="80"/>
      <c r="BZ5" s="79"/>
      <c r="CA5" s="79"/>
      <c r="CB5" s="80" t="e">
        <f>IF(OR(CB2="Metatrope",VLOOKUP('Card List'!B51,Table1[#All],6,FALSE)=0),"",VLOOKUP('Card List'!B51,Table1[#All],6,FALSE))</f>
        <v>#N/A</v>
      </c>
      <c r="CC5" s="80"/>
      <c r="CD5" s="80"/>
      <c r="CE5" s="79"/>
      <c r="CF5" s="76"/>
      <c r="CG5" s="77"/>
      <c r="CH5" s="79"/>
      <c r="CI5" s="80" t="e">
        <f>IF(OR(CI2="Metatrope",VLOOKUP('Card List'!B58,Table1[#All],6,FALSE)=0),"",VLOOKUP('Card List'!B58,Table1[#All],6,FALSE))</f>
        <v>#N/A</v>
      </c>
      <c r="CJ5" s="80"/>
      <c r="CK5" s="80"/>
      <c r="CL5" s="79"/>
      <c r="CM5" s="79"/>
      <c r="CN5" s="80" t="e">
        <f>IF(OR(CN2="Metatrope",VLOOKUP('Card List'!B59,Table1[#All],6,FALSE)=0),"",VLOOKUP('Card List'!B59,Table1[#All],6,FALSE))</f>
        <v>#N/A</v>
      </c>
      <c r="CO5" s="80"/>
      <c r="CP5" s="80"/>
      <c r="CQ5" s="79"/>
      <c r="CR5" s="76"/>
      <c r="CS5" s="77"/>
      <c r="CT5" s="79"/>
      <c r="CU5" s="80" t="e">
        <f>IF(OR(CU2="Metatrope",VLOOKUP('Card List'!B66,Table1[#All],6,FALSE)=0),"",VLOOKUP('Card List'!B66,Table1[#All],6,FALSE))</f>
        <v>#N/A</v>
      </c>
      <c r="CV5" s="80"/>
      <c r="CW5" s="80"/>
      <c r="CX5" s="79"/>
      <c r="CY5" s="79"/>
      <c r="CZ5" s="80" t="e">
        <f>IF(OR(CZ2="Metatrope",VLOOKUP('Card List'!B67,Table1[#All],6,FALSE)=0),"",VLOOKUP('Card List'!B67,Table1[#All],6,FALSE))</f>
        <v>#N/A</v>
      </c>
      <c r="DA5" s="80"/>
      <c r="DB5" s="80"/>
      <c r="DC5" s="79"/>
      <c r="DD5" s="76"/>
      <c r="DE5" s="77"/>
      <c r="DF5" s="79"/>
      <c r="DG5" s="80" t="e">
        <f>IF(OR(DG2="Metatrope",VLOOKUP('Card List'!B74,Table1[#All],6,FALSE)=0),"",VLOOKUP('Card List'!B74,Table1[#All],6,FALSE))</f>
        <v>#N/A</v>
      </c>
      <c r="DH5" s="80"/>
      <c r="DI5" s="80"/>
      <c r="DJ5" s="79"/>
      <c r="DK5" s="79"/>
      <c r="DL5" s="80" t="e">
        <f>IF(OR(DL2="Metatrope",VLOOKUP('Card List'!B75,Table1[#All],6,FALSE)=0),"",VLOOKUP('Card List'!B75,Table1[#All],6,FALSE))</f>
        <v>#N/A</v>
      </c>
      <c r="DM5" s="80"/>
      <c r="DN5" s="80"/>
      <c r="DO5" s="79"/>
      <c r="DP5" s="76"/>
    </row>
    <row r="6" spans="1:120" s="2" customFormat="1" ht="3.95" customHeight="1" x14ac:dyDescent="0.25">
      <c r="A6" s="77"/>
      <c r="B6" s="56"/>
      <c r="C6" s="78" t="e">
        <f>VLOOKUP('Card List'!B4,Table1[#All],3,FALSE)</f>
        <v>#N/A</v>
      </c>
      <c r="D6" s="78"/>
      <c r="E6" s="78"/>
      <c r="F6" s="3"/>
      <c r="G6" s="4"/>
      <c r="H6" s="78" t="e">
        <f>VLOOKUP('Card List'!B5,Table1[#All],3,FALSE)</f>
        <v>#N/A</v>
      </c>
      <c r="I6" s="78"/>
      <c r="J6" s="78"/>
      <c r="K6" s="55"/>
      <c r="L6" s="76"/>
      <c r="M6" s="76"/>
      <c r="N6" s="56"/>
      <c r="O6" s="78" t="e">
        <f>VLOOKUP('Card List'!B12,Table1[#All],3,FALSE)</f>
        <v>#N/A</v>
      </c>
      <c r="P6" s="78"/>
      <c r="Q6" s="78"/>
      <c r="R6" s="55"/>
      <c r="S6" s="56"/>
      <c r="T6" s="78" t="e">
        <f>VLOOKUP('Card List'!B13,Table1[#All],3,FALSE)</f>
        <v>#N/A</v>
      </c>
      <c r="U6" s="78"/>
      <c r="V6" s="78"/>
      <c r="W6" s="55"/>
      <c r="X6" s="76"/>
      <c r="Y6" s="77"/>
      <c r="Z6" s="56"/>
      <c r="AA6" s="78" t="e">
        <f>VLOOKUP('Card List'!B20,Table1[#All],3,FALSE)</f>
        <v>#N/A</v>
      </c>
      <c r="AB6" s="78"/>
      <c r="AC6" s="78"/>
      <c r="AD6" s="55"/>
      <c r="AE6" s="56"/>
      <c r="AF6" s="78" t="e">
        <f>VLOOKUP('Card List'!B21,Table1[#All],3,FALSE)</f>
        <v>#N/A</v>
      </c>
      <c r="AG6" s="78"/>
      <c r="AH6" s="78"/>
      <c r="AI6" s="55"/>
      <c r="AJ6" s="76"/>
      <c r="AK6" s="77"/>
      <c r="AL6" s="56"/>
      <c r="AM6" s="78" t="e">
        <f>VLOOKUP('Card List'!B28,Table1[#All],3,FALSE)</f>
        <v>#N/A</v>
      </c>
      <c r="AN6" s="78"/>
      <c r="AO6" s="78"/>
      <c r="AP6" s="55"/>
      <c r="AQ6" s="56"/>
      <c r="AR6" s="78" t="e">
        <f>VLOOKUP('Card List'!B29,Table1[#All],3,FALSE)</f>
        <v>#N/A</v>
      </c>
      <c r="AS6" s="78"/>
      <c r="AT6" s="78"/>
      <c r="AU6" s="55"/>
      <c r="AV6" s="76"/>
      <c r="AW6" s="77"/>
      <c r="AX6" s="56"/>
      <c r="AY6" s="78" t="e">
        <f>VLOOKUP('Card List'!B36,Table1[#All],3,FALSE)</f>
        <v>#N/A</v>
      </c>
      <c r="AZ6" s="78"/>
      <c r="BA6" s="78"/>
      <c r="BB6" s="55"/>
      <c r="BC6" s="56"/>
      <c r="BD6" s="78" t="e">
        <f>VLOOKUP('Card List'!B37,Table1[#All],3,FALSE)</f>
        <v>#N/A</v>
      </c>
      <c r="BE6" s="78"/>
      <c r="BF6" s="78"/>
      <c r="BG6" s="55"/>
      <c r="BH6" s="76"/>
      <c r="BI6" s="77"/>
      <c r="BJ6" s="56"/>
      <c r="BK6" s="78" t="e">
        <f>VLOOKUP('Card List'!B44,Table1[#All],3,FALSE)</f>
        <v>#N/A</v>
      </c>
      <c r="BL6" s="78"/>
      <c r="BM6" s="78"/>
      <c r="BN6" s="55"/>
      <c r="BO6" s="56"/>
      <c r="BP6" s="78" t="e">
        <f>VLOOKUP('Card List'!B45,Table1[#All],3,FALSE)</f>
        <v>#N/A</v>
      </c>
      <c r="BQ6" s="78"/>
      <c r="BR6" s="78"/>
      <c r="BS6" s="55"/>
      <c r="BT6" s="76"/>
      <c r="BU6" s="77"/>
      <c r="BV6" s="56"/>
      <c r="BW6" s="78" t="e">
        <f>VLOOKUP('Card List'!B52,Table1[#All],3,FALSE)</f>
        <v>#N/A</v>
      </c>
      <c r="BX6" s="78"/>
      <c r="BY6" s="78"/>
      <c r="BZ6" s="55"/>
      <c r="CA6" s="56"/>
      <c r="CB6" s="78" t="e">
        <f>VLOOKUP('Card List'!B53,Table1[#All],3,FALSE)</f>
        <v>#N/A</v>
      </c>
      <c r="CC6" s="78"/>
      <c r="CD6" s="78"/>
      <c r="CE6" s="55"/>
      <c r="CF6" s="76"/>
      <c r="CG6" s="77"/>
      <c r="CH6" s="56"/>
      <c r="CI6" s="78" t="e">
        <f>VLOOKUP('Card List'!B60,Table1[#All],3,FALSE)</f>
        <v>#N/A</v>
      </c>
      <c r="CJ6" s="78"/>
      <c r="CK6" s="78"/>
      <c r="CL6" s="55"/>
      <c r="CM6" s="56"/>
      <c r="CN6" s="78" t="e">
        <f>VLOOKUP('Card List'!B61,Table1[#All],3,FALSE)</f>
        <v>#N/A</v>
      </c>
      <c r="CO6" s="78"/>
      <c r="CP6" s="78"/>
      <c r="CQ6" s="55"/>
      <c r="CR6" s="76"/>
      <c r="CS6" s="77"/>
      <c r="CT6" s="56"/>
      <c r="CU6" s="78" t="e">
        <f>VLOOKUP('Card List'!B68,Table1[#All],3,FALSE)</f>
        <v>#N/A</v>
      </c>
      <c r="CV6" s="78"/>
      <c r="CW6" s="78"/>
      <c r="CX6" s="55"/>
      <c r="CY6" s="56"/>
      <c r="CZ6" s="78" t="e">
        <f>VLOOKUP('Card List'!B69,Table1[#All],3,FALSE)</f>
        <v>#N/A</v>
      </c>
      <c r="DA6" s="78"/>
      <c r="DB6" s="78"/>
      <c r="DC6" s="55"/>
      <c r="DD6" s="76"/>
      <c r="DE6" s="77"/>
      <c r="DF6" s="56"/>
      <c r="DG6" s="78" t="e">
        <f>VLOOKUP('Card List'!B76,Table1[#All],3,FALSE)</f>
        <v>#N/A</v>
      </c>
      <c r="DH6" s="78"/>
      <c r="DI6" s="78"/>
      <c r="DJ6" s="55"/>
      <c r="DK6" s="56"/>
      <c r="DL6" s="78" t="e">
        <f>VLOOKUP('Card List'!B77,Table1[#All],3,FALSE)</f>
        <v>#N/A</v>
      </c>
      <c r="DM6" s="78"/>
      <c r="DN6" s="78"/>
      <c r="DO6" s="55"/>
      <c r="DP6" s="76"/>
    </row>
    <row r="7" spans="1:120" s="2" customFormat="1" ht="3.95" customHeight="1" x14ac:dyDescent="0.25">
      <c r="A7" s="77"/>
      <c r="B7" s="6"/>
      <c r="C7" s="78"/>
      <c r="D7" s="78"/>
      <c r="E7" s="78"/>
      <c r="F7" s="5"/>
      <c r="G7" s="6"/>
      <c r="H7" s="78"/>
      <c r="I7" s="78"/>
      <c r="J7" s="78"/>
      <c r="K7" s="57"/>
      <c r="L7" s="76"/>
      <c r="M7" s="76"/>
      <c r="N7" s="58"/>
      <c r="O7" s="78"/>
      <c r="P7" s="78"/>
      <c r="Q7" s="78"/>
      <c r="R7" s="57"/>
      <c r="S7" s="58"/>
      <c r="T7" s="78"/>
      <c r="U7" s="78"/>
      <c r="V7" s="78"/>
      <c r="W7" s="57"/>
      <c r="X7" s="76"/>
      <c r="Y7" s="77"/>
      <c r="Z7" s="58"/>
      <c r="AA7" s="78"/>
      <c r="AB7" s="78"/>
      <c r="AC7" s="78"/>
      <c r="AD7" s="57"/>
      <c r="AE7" s="58"/>
      <c r="AF7" s="78"/>
      <c r="AG7" s="78"/>
      <c r="AH7" s="78"/>
      <c r="AI7" s="57"/>
      <c r="AJ7" s="76"/>
      <c r="AK7" s="77"/>
      <c r="AL7" s="58"/>
      <c r="AM7" s="78"/>
      <c r="AN7" s="78"/>
      <c r="AO7" s="78"/>
      <c r="AP7" s="57"/>
      <c r="AQ7" s="58"/>
      <c r="AR7" s="78"/>
      <c r="AS7" s="78"/>
      <c r="AT7" s="78"/>
      <c r="AU7" s="57"/>
      <c r="AV7" s="76"/>
      <c r="AW7" s="77"/>
      <c r="AX7" s="58"/>
      <c r="AY7" s="78"/>
      <c r="AZ7" s="78"/>
      <c r="BA7" s="78"/>
      <c r="BB7" s="57"/>
      <c r="BC7" s="58"/>
      <c r="BD7" s="78"/>
      <c r="BE7" s="78"/>
      <c r="BF7" s="78"/>
      <c r="BG7" s="57"/>
      <c r="BH7" s="76"/>
      <c r="BI7" s="77"/>
      <c r="BJ7" s="58"/>
      <c r="BK7" s="78"/>
      <c r="BL7" s="78"/>
      <c r="BM7" s="78"/>
      <c r="BN7" s="57"/>
      <c r="BO7" s="58"/>
      <c r="BP7" s="78"/>
      <c r="BQ7" s="78"/>
      <c r="BR7" s="78"/>
      <c r="BS7" s="57"/>
      <c r="BT7" s="76"/>
      <c r="BU7" s="77"/>
      <c r="BV7" s="58"/>
      <c r="BW7" s="78"/>
      <c r="BX7" s="78"/>
      <c r="BY7" s="78"/>
      <c r="BZ7" s="57"/>
      <c r="CA7" s="58"/>
      <c r="CB7" s="78"/>
      <c r="CC7" s="78"/>
      <c r="CD7" s="78"/>
      <c r="CE7" s="57"/>
      <c r="CF7" s="76"/>
      <c r="CG7" s="77"/>
      <c r="CH7" s="58"/>
      <c r="CI7" s="78"/>
      <c r="CJ7" s="78"/>
      <c r="CK7" s="78"/>
      <c r="CL7" s="57"/>
      <c r="CM7" s="58"/>
      <c r="CN7" s="78"/>
      <c r="CO7" s="78"/>
      <c r="CP7" s="78"/>
      <c r="CQ7" s="57"/>
      <c r="CR7" s="76"/>
      <c r="CS7" s="77"/>
      <c r="CT7" s="58"/>
      <c r="CU7" s="78"/>
      <c r="CV7" s="78"/>
      <c r="CW7" s="78"/>
      <c r="CX7" s="57"/>
      <c r="CY7" s="58"/>
      <c r="CZ7" s="78"/>
      <c r="DA7" s="78"/>
      <c r="DB7" s="78"/>
      <c r="DC7" s="57"/>
      <c r="DD7" s="76"/>
      <c r="DE7" s="77"/>
      <c r="DF7" s="58"/>
      <c r="DG7" s="78"/>
      <c r="DH7" s="78"/>
      <c r="DI7" s="78"/>
      <c r="DJ7" s="57"/>
      <c r="DK7" s="58"/>
      <c r="DL7" s="78"/>
      <c r="DM7" s="78"/>
      <c r="DN7" s="78"/>
      <c r="DO7" s="57"/>
      <c r="DP7" s="76"/>
    </row>
    <row r="8" spans="1:120" ht="45" customHeight="1" thickBot="1" x14ac:dyDescent="0.3">
      <c r="A8" s="77"/>
      <c r="B8" s="79"/>
      <c r="C8" s="27"/>
      <c r="D8" s="67" t="e">
        <f>IF(C6="Metatrope","X",IF(VLOOKUP('Card List'!B4,Table1[#All],4,FALSE)=0,"",VLOOKUP('Card List'!B4,Table1[#All],4,FALSE)))</f>
        <v>#N/A</v>
      </c>
      <c r="E8" s="62" t="e">
        <f>IF(C6="Metatrope","XXX",IF(VLOOKUP('Card List'!B4,Table1[#All],2,FALSE)=0,"",VLOOKUP('Card List'!B4,Table1[#All],2,FALSE)))</f>
        <v>#N/A</v>
      </c>
      <c r="F8" s="79"/>
      <c r="G8" s="79"/>
      <c r="H8" s="27"/>
      <c r="I8" s="61" t="e">
        <f>IF(H6="Metatrope","X",IF(VLOOKUP('Card List'!B5,Table1[#All],4,FALSE)=0,"",VLOOKUP('Card List'!B5,Table1[#All],4,FALSE)))</f>
        <v>#N/A</v>
      </c>
      <c r="J8" s="62" t="e">
        <f>IF(H6="Metatrope","XXX",IF(VLOOKUP('Card List'!B5,Table1[#All],2,FALSE)=0,"",VLOOKUP('Card List'!B5,Table1[#All],2,FALSE)))</f>
        <v>#N/A</v>
      </c>
      <c r="K8" s="79"/>
      <c r="L8" s="76"/>
      <c r="M8" s="76"/>
      <c r="N8" s="79"/>
      <c r="O8" s="27"/>
      <c r="P8" s="61" t="e">
        <f>IF(O6="Metatrope","X",IF(VLOOKUP('Card List'!B12,Table1[#All],4,FALSE)=0,"",VLOOKUP('Card List'!B12,Table1[#All],4,FALSE)))</f>
        <v>#N/A</v>
      </c>
      <c r="Q8" s="62" t="e">
        <f>IF(O6="Metatrope","XXX",IF(VLOOKUP('Card List'!B12,Table1[#All],2,FALSE)=0,"",VLOOKUP('Card List'!B12,Table1[#All],2,FALSE)))</f>
        <v>#N/A</v>
      </c>
      <c r="R8" s="79"/>
      <c r="S8" s="79"/>
      <c r="T8" s="27"/>
      <c r="U8" s="61" t="e">
        <f>IF(T6="Metatrope","X",IF(VLOOKUP('Card List'!B13,Table1[#All],4,FALSE)=0,"",VLOOKUP('Card List'!B13,Table1[#All],4,FALSE)))</f>
        <v>#N/A</v>
      </c>
      <c r="V8" s="62" t="e">
        <f>IF(T6="Metatrope","XXX",IF(VLOOKUP('Card List'!B13,Table1[#All],2,FALSE)=0,"",VLOOKUP('Card List'!B13,Table1[#All],2,FALSE)))</f>
        <v>#N/A</v>
      </c>
      <c r="W8" s="79"/>
      <c r="X8" s="76"/>
      <c r="Y8" s="77"/>
      <c r="Z8" s="79"/>
      <c r="AA8" s="27"/>
      <c r="AB8" s="61" t="e">
        <f>IF(AA6="Metatrope","X",IF(VLOOKUP('Card List'!B20,Table1[#All],4,FALSE)=0,"",VLOOKUP('Card List'!B20,Table1[#All],4,FALSE)))</f>
        <v>#N/A</v>
      </c>
      <c r="AC8" s="62" t="e">
        <f>IF(AA6="Metatrope","XXX",IF(VLOOKUP('Card List'!B20,Table1[#All],2,FALSE)=0,"",VLOOKUP('Card List'!B20,Table1[#All],2,FALSE)))</f>
        <v>#N/A</v>
      </c>
      <c r="AD8" s="79"/>
      <c r="AE8" s="79"/>
      <c r="AF8" s="27"/>
      <c r="AG8" s="61" t="e">
        <f>IF(AF6="Metatrope","X",IF(VLOOKUP('Card List'!B21,Table1[#All],4,FALSE)=0,"",VLOOKUP('Card List'!B21,Table1[#All],4,FALSE)))</f>
        <v>#N/A</v>
      </c>
      <c r="AH8" s="62" t="e">
        <f>IF(AF6="Metatrope","XXX",IF(VLOOKUP('Card List'!B21,Table1[#All],2,FALSE)=0,"",VLOOKUP('Card List'!B21,Table1[#All],2,FALSE)))</f>
        <v>#N/A</v>
      </c>
      <c r="AI8" s="79"/>
      <c r="AJ8" s="76"/>
      <c r="AK8" s="77"/>
      <c r="AL8" s="79"/>
      <c r="AM8" s="27"/>
      <c r="AN8" s="61" t="e">
        <f>IF(AM6="Metatrope","X",IF(VLOOKUP('Card List'!B28,Table1[#All],4,FALSE)=0,"",VLOOKUP('Card List'!B28,Table1[#All],4,FALSE)))</f>
        <v>#N/A</v>
      </c>
      <c r="AO8" s="62" t="e">
        <f>IF(AM6="Metatrope","XXX",IF(VLOOKUP('Card List'!B28,Table1[#All],2,FALSE)=0,"",VLOOKUP('Card List'!B28,Table1[#All],2,FALSE)))</f>
        <v>#N/A</v>
      </c>
      <c r="AP8" s="79"/>
      <c r="AQ8" s="79"/>
      <c r="AR8" s="53"/>
      <c r="AS8" s="61" t="e">
        <f>IF(AR6="Metatrope","X",IF(VLOOKUP('Card List'!B29,Table1[#All],4,FALSE)=0,"",VLOOKUP('Card List'!B29,Table1[#All],4,FALSE)))</f>
        <v>#N/A</v>
      </c>
      <c r="AT8" s="62" t="e">
        <f>IF(AR6="Metatrope","XXX",IF(VLOOKUP('Card List'!B29,Table1[#All],2,FALSE)=0,"",VLOOKUP('Card List'!B29,Table1[#All],2,FALSE)))</f>
        <v>#N/A</v>
      </c>
      <c r="AU8" s="79"/>
      <c r="AV8" s="76"/>
      <c r="AW8" s="77"/>
      <c r="AX8" s="79"/>
      <c r="AY8" s="60"/>
      <c r="AZ8" s="61" t="e">
        <f>IF(AY6="Metatrope","X",IF(VLOOKUP('Card List'!B36,Table1[#All],4,FALSE)=0,"",VLOOKUP('Card List'!B36,Table1[#All],4,FALSE)))</f>
        <v>#N/A</v>
      </c>
      <c r="BA8" s="62" t="e">
        <f>IF(AY6="Metatrope","XXX",IF(VLOOKUP('Card List'!B36,Table1[#All],2,FALSE)=0,"",VLOOKUP('Card List'!B36,Table1[#All],2,FALSE)))</f>
        <v>#N/A</v>
      </c>
      <c r="BB8" s="79"/>
      <c r="BC8" s="79"/>
      <c r="BD8" s="60"/>
      <c r="BE8" s="61" t="e">
        <f>IF(BD6="Metatrope","X",IF(VLOOKUP('Card List'!B37,Table1[#All],4,FALSE)=0,"",VLOOKUP('Card List'!B37,Table1[#All],4,FALSE)))</f>
        <v>#N/A</v>
      </c>
      <c r="BF8" s="62" t="e">
        <f>IF(BD6="Metatrope","XXX",IF(VLOOKUP('Card List'!B37,Table1[#All],2,FALSE)=0,"",VLOOKUP('Card List'!B37,Table1[#All],2,FALSE)))</f>
        <v>#N/A</v>
      </c>
      <c r="BG8" s="79"/>
      <c r="BH8" s="76"/>
      <c r="BI8" s="77"/>
      <c r="BJ8" s="79"/>
      <c r="BK8" s="27"/>
      <c r="BL8" s="61" t="e">
        <f>IF(BK6="Metatrope","X",IF(VLOOKUP('Card List'!B44,Table1[#All],4,FALSE)=0,"",VLOOKUP('Card List'!B44,Table1[#All],4,FALSE)))</f>
        <v>#N/A</v>
      </c>
      <c r="BM8" s="62" t="e">
        <f>IF(BK6="Metatrope","XXX",IF(VLOOKUP('Card List'!B44,Table1[#All],2,FALSE)=0,"",VLOOKUP('Card List'!B44,Table1[#All],2,FALSE)))</f>
        <v>#N/A</v>
      </c>
      <c r="BN8" s="79"/>
      <c r="BO8" s="79"/>
      <c r="BP8" s="27"/>
      <c r="BQ8" s="61" t="e">
        <f>IF(BP6="Metatrope","X",IF(VLOOKUP('Card List'!B45,Table1[#All],4,FALSE)=0,"",VLOOKUP('Card List'!B45,Table1[#All],4,FALSE)))</f>
        <v>#N/A</v>
      </c>
      <c r="BR8" s="62" t="e">
        <f>IF(BP6="Metatrope","XXX",IF(VLOOKUP('Card List'!B45,Table1[#All],2,FALSE)=0,"",VLOOKUP('Card List'!B45,Table1[#All],2,FALSE)))</f>
        <v>#N/A</v>
      </c>
      <c r="BS8" s="79"/>
      <c r="BT8" s="76"/>
      <c r="BU8" s="77"/>
      <c r="BV8" s="79"/>
      <c r="BW8" s="27"/>
      <c r="BX8" s="61" t="e">
        <f>IF(BW6="Metatrope","X",IF(VLOOKUP('Card List'!B52,Table1[#All],4,FALSE)=0,"",VLOOKUP('Card List'!B52,Table1[#All],4,FALSE)))</f>
        <v>#N/A</v>
      </c>
      <c r="BY8" s="62" t="e">
        <f>IF(BW6="Metatrope","XXX",IF(VLOOKUP('Card List'!B52,Table1[#All],2,FALSE)=0,"",VLOOKUP('Card List'!B52,Table1[#All],2,FALSE)))</f>
        <v>#N/A</v>
      </c>
      <c r="BZ8" s="79"/>
      <c r="CA8" s="79"/>
      <c r="CB8" s="27"/>
      <c r="CC8" s="61" t="e">
        <f>IF(CB6="Metatrope","X",IF(VLOOKUP('Card List'!B53,Table1[#All],4,FALSE)=0,"",VLOOKUP('Card List'!B53,Table1[#All],4,FALSE)))</f>
        <v>#N/A</v>
      </c>
      <c r="CD8" s="62" t="e">
        <f>IF(CB6="Metatrope","XXX",IF(VLOOKUP('Card List'!B53,Table1[#All],2,FALSE)=0,"",VLOOKUP('Card List'!B53,Table1[#All],2,FALSE)))</f>
        <v>#N/A</v>
      </c>
      <c r="CE8" s="79"/>
      <c r="CF8" s="76"/>
      <c r="CG8" s="77"/>
      <c r="CH8" s="79"/>
      <c r="CI8" s="27"/>
      <c r="CJ8" s="61" t="e">
        <f>IF(CI6="Metatrope","X",IF(VLOOKUP('Card List'!B60,Table1[#All],4,FALSE)=0,"",VLOOKUP('Card List'!B60,Table1[#All],4,FALSE)))</f>
        <v>#N/A</v>
      </c>
      <c r="CK8" s="62" t="e">
        <f>IF(CI6="Metatrope","XXX",IF(VLOOKUP('Card List'!B60,Table1[#All],2,FALSE)=0,"",VLOOKUP('Card List'!B60,Table1[#All],2,FALSE)))</f>
        <v>#N/A</v>
      </c>
      <c r="CL8" s="79"/>
      <c r="CM8" s="79"/>
      <c r="CN8" s="27"/>
      <c r="CO8" s="61" t="e">
        <f>IF(CN6="Metatrope","X",IF(VLOOKUP('Card List'!B61,Table1[#All],4,FALSE)=0,"",VLOOKUP('Card List'!B61,Table1[#All],4,FALSE)))</f>
        <v>#N/A</v>
      </c>
      <c r="CP8" s="62" t="e">
        <f>IF(CN6="Metatrope","XXX",IF(VLOOKUP('Card List'!B61,Table1[#All],2,FALSE)=0,"",VLOOKUP('Card List'!B61,Table1[#All],2,FALSE)))</f>
        <v>#N/A</v>
      </c>
      <c r="CQ8" s="79"/>
      <c r="CR8" s="76"/>
      <c r="CS8" s="77"/>
      <c r="CT8" s="79"/>
      <c r="CU8" s="27"/>
      <c r="CV8" s="61" t="e">
        <f>IF(CU6="Metatrope","X",IF(VLOOKUP('Card List'!B68,Table1[#All],4,FALSE)=0,"",VLOOKUP('Card List'!B68,Table1[#All],4,FALSE)))</f>
        <v>#N/A</v>
      </c>
      <c r="CW8" s="62" t="e">
        <f>IF(CU6="Metatrope","XXX",IF(VLOOKUP('Card List'!B68,Table1[#All],2,FALSE)=0,"",VLOOKUP('Card List'!B68,Table1[#All],2,FALSE)))</f>
        <v>#N/A</v>
      </c>
      <c r="CX8" s="79"/>
      <c r="CY8" s="79"/>
      <c r="CZ8" s="27"/>
      <c r="DA8" s="61" t="e">
        <f>IF(CZ6="Metatrope","X",IF(VLOOKUP('Card List'!B69,Table1[#All],4,FALSE)=0,"",VLOOKUP('Card List'!B69,Table1[#All],4,FALSE)))</f>
        <v>#N/A</v>
      </c>
      <c r="DB8" s="62" t="e">
        <f>IF(CZ6="Metatrope","XXX",IF(VLOOKUP('Card List'!B69,Table1[#All],2,FALSE)=0,"",VLOOKUP('Card List'!B69,Table1[#All],2,FALSE)))</f>
        <v>#N/A</v>
      </c>
      <c r="DC8" s="79"/>
      <c r="DD8" s="76"/>
      <c r="DE8" s="77"/>
      <c r="DF8" s="79"/>
      <c r="DG8" s="27"/>
      <c r="DH8" s="61" t="e">
        <f>IF(DG6="Metatrope","X",IF(VLOOKUP('Card List'!B76,Table1[#All],4,FALSE)=0,"",VLOOKUP('Card List'!B76,Table1[#All],4,FALSE)))</f>
        <v>#N/A</v>
      </c>
      <c r="DI8" s="62" t="e">
        <f>IF(DG6="Metatrope","XXX",IF(VLOOKUP('Card List'!B76,Table1[#All],2,FALSE)=0,"",VLOOKUP('Card List'!B76,Table1[#All],2,FALSE)))</f>
        <v>#N/A</v>
      </c>
      <c r="DJ8" s="79"/>
      <c r="DK8" s="79"/>
      <c r="DL8" s="27"/>
      <c r="DM8" s="61" t="e">
        <f>IF(DL6="Metatrope","X",IF(VLOOKUP('Card List'!B77,Table1[#All],4,FALSE)=0,"",VLOOKUP('Card List'!B77,Table1[#All],4,FALSE)))</f>
        <v>#N/A</v>
      </c>
      <c r="DN8" s="62" t="e">
        <f>IF(DL6="Metatrope","XXX",IF(VLOOKUP('Card List'!B77,Table1[#All],2,FALSE)=0,"",VLOOKUP('Card List'!B77,Table1[#All],2,FALSE)))</f>
        <v>#N/A</v>
      </c>
      <c r="DO8" s="79"/>
      <c r="DP8" s="76"/>
    </row>
    <row r="9" spans="1:120" ht="63" customHeight="1" thickTop="1" thickBot="1" x14ac:dyDescent="0.3">
      <c r="A9" s="77"/>
      <c r="B9" s="79"/>
      <c r="C9" s="81" t="e">
        <f>IF(C6="Metatrope","Use ‘Metatrope Cards’ template.",IF(VLOOKUP('Card List'!B4,Table1[#All],5,FALSE)=0,"",VLOOKUP('Card List'!B4,Table1[#All],5,FALSE)))</f>
        <v>#N/A</v>
      </c>
      <c r="D9" s="81"/>
      <c r="E9" s="81"/>
      <c r="F9" s="79"/>
      <c r="G9" s="79"/>
      <c r="H9" s="81" t="e">
        <f>IF(H6="Metatrope","Use ‘Metatrope Cards’ template.",IF(VLOOKUP('Card List'!B5,Table1[#All],5,FALSE)=0,"",VLOOKUP('Card List'!B5,Table1[#All],5,FALSE)))</f>
        <v>#N/A</v>
      </c>
      <c r="I9" s="81"/>
      <c r="J9" s="81"/>
      <c r="K9" s="79"/>
      <c r="L9" s="76"/>
      <c r="M9" s="76"/>
      <c r="N9" s="79"/>
      <c r="O9" s="81" t="e">
        <f>IF(O6="Metatrope","Use ‘Metatrope Cards’ template.",IF(VLOOKUP('Card List'!B12,Table1[#All],5,FALSE)=0,"",VLOOKUP('Card List'!B12,Table1[#All],5,FALSE)))</f>
        <v>#N/A</v>
      </c>
      <c r="P9" s="81"/>
      <c r="Q9" s="81"/>
      <c r="R9" s="79"/>
      <c r="S9" s="79"/>
      <c r="T9" s="81" t="e">
        <f>IF(T6="Metatrope","Use ‘Metatrope Cards’ template.",IF(VLOOKUP('Card List'!B13,Table1[#All],5,FALSE)=0,"",VLOOKUP('Card List'!B13,Table1[#All],5,FALSE)))</f>
        <v>#N/A</v>
      </c>
      <c r="U9" s="81"/>
      <c r="V9" s="81"/>
      <c r="W9" s="79"/>
      <c r="X9" s="76"/>
      <c r="Y9" s="77"/>
      <c r="Z9" s="79"/>
      <c r="AA9" s="81" t="e">
        <f>IF(AA6="Metatrope","Use ‘Metatrope Cards’ template.",IF(VLOOKUP('Card List'!B20,Table1[#All],5,FALSE)=0,"",VLOOKUP('Card List'!B20,Table1[#All],5,FALSE)))</f>
        <v>#N/A</v>
      </c>
      <c r="AB9" s="81"/>
      <c r="AC9" s="81"/>
      <c r="AD9" s="79"/>
      <c r="AE9" s="79"/>
      <c r="AF9" s="81" t="e">
        <f>IF(AF6="Metatrope","Use ‘Metatrope Cards’ template.",IF(VLOOKUP('Card List'!B21,Table1[#All],5,FALSE)=0,"",VLOOKUP('Card List'!B21,Table1[#All],5,FALSE)))</f>
        <v>#N/A</v>
      </c>
      <c r="AG9" s="81"/>
      <c r="AH9" s="81"/>
      <c r="AI9" s="79"/>
      <c r="AJ9" s="76"/>
      <c r="AK9" s="77"/>
      <c r="AL9" s="79"/>
      <c r="AM9" s="81" t="e">
        <f>IF(AM6="Metatrope","Use ‘Metatrope Cards’ template.",IF(VLOOKUP('Card List'!B28,Table1[#All],5,FALSE)=0,"",VLOOKUP('Card List'!B28,Table1[#All],5,FALSE)))</f>
        <v>#N/A</v>
      </c>
      <c r="AN9" s="81"/>
      <c r="AO9" s="81"/>
      <c r="AP9" s="79"/>
      <c r="AQ9" s="79"/>
      <c r="AR9" s="81" t="e">
        <f>IF(AR6="Metatrope","Use ‘Metatrope Cards’ template.",IF(VLOOKUP('Card List'!B29,Table1[#All],5,FALSE)=0,"",VLOOKUP('Card List'!B29,Table1[#All],5,FALSE)))</f>
        <v>#N/A</v>
      </c>
      <c r="AS9" s="81"/>
      <c r="AT9" s="81"/>
      <c r="AU9" s="79"/>
      <c r="AV9" s="76"/>
      <c r="AW9" s="77"/>
      <c r="AX9" s="79"/>
      <c r="AY9" s="81" t="e">
        <f>IF(AY6="Metatrope","Use ‘Metatrope Cards’ template.",IF(VLOOKUP('Card List'!B36,Table1[#All],5,FALSE)=0,"",VLOOKUP('Card List'!B36,Table1[#All],5,FALSE)))</f>
        <v>#N/A</v>
      </c>
      <c r="AZ9" s="81"/>
      <c r="BA9" s="81"/>
      <c r="BB9" s="79"/>
      <c r="BC9" s="79"/>
      <c r="BD9" s="81" t="e">
        <f>IF(BD6="Metatrope","Use ‘Metatrope Cards’ template.",IF(VLOOKUP('Card List'!B37,Table1[#All],5,FALSE)=0,"",VLOOKUP('Card List'!B37,Table1[#All],5,FALSE)))</f>
        <v>#N/A</v>
      </c>
      <c r="BE9" s="81"/>
      <c r="BF9" s="81"/>
      <c r="BG9" s="79"/>
      <c r="BH9" s="76"/>
      <c r="BI9" s="77"/>
      <c r="BJ9" s="79"/>
      <c r="BK9" s="81" t="e">
        <f>IF(BK6="Metatrope","Use ‘Metatrope Cards’ template.",IF(VLOOKUP('Card List'!B44,Table1[#All],5,FALSE)=0,"",VLOOKUP('Card List'!B44,Table1[#All],5,FALSE)))</f>
        <v>#N/A</v>
      </c>
      <c r="BL9" s="81"/>
      <c r="BM9" s="81"/>
      <c r="BN9" s="79"/>
      <c r="BO9" s="79"/>
      <c r="BP9" s="81" t="e">
        <f>IF(BP6="Metatrope","Use ‘Metatrope Cards’ template.",IF(VLOOKUP('Card List'!B45,Table1[#All],5,FALSE)=0,"",VLOOKUP('Card List'!B45,Table1[#All],5,FALSE)))</f>
        <v>#N/A</v>
      </c>
      <c r="BQ9" s="81"/>
      <c r="BR9" s="81"/>
      <c r="BS9" s="79"/>
      <c r="BT9" s="76"/>
      <c r="BU9" s="77"/>
      <c r="BV9" s="79"/>
      <c r="BW9" s="81" t="e">
        <f>IF(BW6="Metatrope","Use ‘Metatrope Cards’ template.",IF(VLOOKUP('Card List'!B52,Table1[#All],5,FALSE)=0,"",VLOOKUP('Card List'!B52,Table1[#All],5,FALSE)))</f>
        <v>#N/A</v>
      </c>
      <c r="BX9" s="81"/>
      <c r="BY9" s="81"/>
      <c r="BZ9" s="79"/>
      <c r="CA9" s="79"/>
      <c r="CB9" s="81" t="e">
        <f>IF(CB6="Metatrope","Use ‘Metatrope Cards’ template.",IF(VLOOKUP('Card List'!B53,Table1[#All],5,FALSE)=0,"",VLOOKUP('Card List'!B53,Table1[#All],5,FALSE)))</f>
        <v>#N/A</v>
      </c>
      <c r="CC9" s="81"/>
      <c r="CD9" s="81"/>
      <c r="CE9" s="79"/>
      <c r="CF9" s="76"/>
      <c r="CG9" s="77"/>
      <c r="CH9" s="79"/>
      <c r="CI9" s="81" t="e">
        <f>IF(CI6="Metatrope","Use ‘Metatrope Cards’ template.",IF(VLOOKUP('Card List'!B60,Table1[#All],5,FALSE)=0,"",VLOOKUP('Card List'!B60,Table1[#All],5,FALSE)))</f>
        <v>#N/A</v>
      </c>
      <c r="CJ9" s="81"/>
      <c r="CK9" s="81"/>
      <c r="CL9" s="79"/>
      <c r="CM9" s="79"/>
      <c r="CN9" s="81" t="e">
        <f>IF(CN6="Metatrope","Use ‘Metatrope Cards’ template.",IF(VLOOKUP('Card List'!B61,Table1[#All],5,FALSE)=0,"",VLOOKUP('Card List'!B61,Table1[#All],5,FALSE)))</f>
        <v>#N/A</v>
      </c>
      <c r="CO9" s="81"/>
      <c r="CP9" s="81"/>
      <c r="CQ9" s="79"/>
      <c r="CR9" s="76"/>
      <c r="CS9" s="77"/>
      <c r="CT9" s="79"/>
      <c r="CU9" s="81" t="e">
        <f>IF(CU6="Metatrope","Use ‘Metatrope Cards’ template.",IF(VLOOKUP('Card List'!B68,Table1[#All],5,FALSE)=0,"",VLOOKUP('Card List'!B68,Table1[#All],5,FALSE)))</f>
        <v>#N/A</v>
      </c>
      <c r="CV9" s="81"/>
      <c r="CW9" s="81"/>
      <c r="CX9" s="79"/>
      <c r="CY9" s="79"/>
      <c r="CZ9" s="81" t="e">
        <f>IF(CZ6="Metatrope","Use ‘Metatrope Cards’ template.",IF(VLOOKUP('Card List'!B69,Table1[#All],5,FALSE)=0,"",VLOOKUP('Card List'!B69,Table1[#All],5,FALSE)))</f>
        <v>#N/A</v>
      </c>
      <c r="DA9" s="81"/>
      <c r="DB9" s="81"/>
      <c r="DC9" s="79"/>
      <c r="DD9" s="76"/>
      <c r="DE9" s="77"/>
      <c r="DF9" s="79"/>
      <c r="DG9" s="81" t="e">
        <f>IF(DG6="Metatrope","Use ‘Metatrope Cards’ template.",IF(VLOOKUP('Card List'!B76,Table1[#All],5,FALSE)=0,"",VLOOKUP('Card List'!B76,Table1[#All],5,FALSE)))</f>
        <v>#N/A</v>
      </c>
      <c r="DH9" s="81"/>
      <c r="DI9" s="81"/>
      <c r="DJ9" s="79"/>
      <c r="DK9" s="79"/>
      <c r="DL9" s="81" t="e">
        <f>IF(DL6="Metatrope","Use ‘Metatrope Cards’ template.",IF(VLOOKUP('Card List'!B77,Table1[#All],5,FALSE)=0,"",VLOOKUP('Card List'!B77,Table1[#All],5,FALSE)))</f>
        <v>#N/A</v>
      </c>
      <c r="DM9" s="81"/>
      <c r="DN9" s="81"/>
      <c r="DO9" s="79"/>
      <c r="DP9" s="76"/>
    </row>
    <row r="10" spans="1:120" ht="63" customHeight="1" thickTop="1" x14ac:dyDescent="0.25">
      <c r="A10" s="77"/>
      <c r="B10" s="79"/>
      <c r="C10" s="80" t="e">
        <f>IF(OR(C6="Metatrope",VLOOKUP('Card List'!B4,Table1[#All],6,FALSE)=0),"",VLOOKUP('Card List'!B4,Table1[#All],6,FALSE))</f>
        <v>#N/A</v>
      </c>
      <c r="D10" s="80"/>
      <c r="E10" s="80"/>
      <c r="F10" s="79"/>
      <c r="G10" s="79"/>
      <c r="H10" s="80" t="e">
        <f>IF(OR(H6="Metatrope",VLOOKUP('Card List'!B5,Table1[#All],6,FALSE)=0),"",VLOOKUP('Card List'!B5,Table1[#All],6,FALSE))</f>
        <v>#N/A</v>
      </c>
      <c r="I10" s="80"/>
      <c r="J10" s="80"/>
      <c r="K10" s="79"/>
      <c r="L10" s="76"/>
      <c r="M10" s="76"/>
      <c r="N10" s="79"/>
      <c r="O10" s="80" t="e">
        <f>IF(OR(O6="Metatrope",VLOOKUP('Card List'!B12,Table1[#All],6,FALSE)=0),"",VLOOKUP('Card List'!B12,Table1[#All],6,FALSE))</f>
        <v>#N/A</v>
      </c>
      <c r="P10" s="80"/>
      <c r="Q10" s="80"/>
      <c r="R10" s="79"/>
      <c r="S10" s="79"/>
      <c r="T10" s="80" t="e">
        <f>IF(OR(T6="Metatrope",VLOOKUP('Card List'!B13,Table1[#All],6,FALSE)=0),"",VLOOKUP('Card List'!B13,Table1[#All],6,FALSE))</f>
        <v>#N/A</v>
      </c>
      <c r="U10" s="80"/>
      <c r="V10" s="80"/>
      <c r="W10" s="79"/>
      <c r="X10" s="76"/>
      <c r="Y10" s="77"/>
      <c r="Z10" s="79"/>
      <c r="AA10" s="80" t="e">
        <f>IF(OR(AA6="Metatrope",VLOOKUP('Card List'!B20,Table1[#All],6,FALSE)=0),"",VLOOKUP('Card List'!B20,Table1[#All],6,FALSE))</f>
        <v>#N/A</v>
      </c>
      <c r="AB10" s="80"/>
      <c r="AC10" s="80"/>
      <c r="AD10" s="79"/>
      <c r="AE10" s="79"/>
      <c r="AF10" s="80" t="e">
        <f>IF(OR(AF6="Metatrope",VLOOKUP('Card List'!B21,Table1[#All],6,FALSE)=0),"",VLOOKUP('Card List'!B21,Table1[#All],6,FALSE))</f>
        <v>#N/A</v>
      </c>
      <c r="AG10" s="80"/>
      <c r="AH10" s="80"/>
      <c r="AI10" s="79"/>
      <c r="AJ10" s="76"/>
      <c r="AK10" s="77"/>
      <c r="AL10" s="79"/>
      <c r="AM10" s="80" t="e">
        <f>IF(OR(AM6="Metatrope",VLOOKUP('Card List'!B28,Table1[#All],6,FALSE)=0),"",VLOOKUP('Card List'!B28,Table1[#All],6,FALSE))</f>
        <v>#N/A</v>
      </c>
      <c r="AN10" s="80"/>
      <c r="AO10" s="80"/>
      <c r="AP10" s="79"/>
      <c r="AQ10" s="79"/>
      <c r="AR10" s="80" t="e">
        <f>IF(OR(AR6="Metatrope",VLOOKUP('Card List'!B29,Table1[#All],6,FALSE)=0),"",VLOOKUP('Card List'!B29,Table1[#All],6,FALSE))</f>
        <v>#N/A</v>
      </c>
      <c r="AS10" s="80"/>
      <c r="AT10" s="80"/>
      <c r="AU10" s="79"/>
      <c r="AV10" s="76"/>
      <c r="AW10" s="77"/>
      <c r="AX10" s="79"/>
      <c r="AY10" s="80" t="e">
        <f>IF(OR(AY6="Metatrope",VLOOKUP('Card List'!B36,Table1[#All],6,FALSE)=0),"",VLOOKUP('Card List'!B36,Table1[#All],6,FALSE))</f>
        <v>#N/A</v>
      </c>
      <c r="AZ10" s="80"/>
      <c r="BA10" s="80"/>
      <c r="BB10" s="79"/>
      <c r="BC10" s="79"/>
      <c r="BD10" s="80" t="e">
        <f>IF(OR(BD6="Metatrope",VLOOKUP('Card List'!B37,Table1[#All],6,FALSE)=0),"",VLOOKUP('Card List'!B37,Table1[#All],6,FALSE))</f>
        <v>#N/A</v>
      </c>
      <c r="BE10" s="80"/>
      <c r="BF10" s="80"/>
      <c r="BG10" s="79"/>
      <c r="BH10" s="76"/>
      <c r="BI10" s="77"/>
      <c r="BJ10" s="79"/>
      <c r="BK10" s="80" t="e">
        <f>IF(OR(BK6="Metatrope",VLOOKUP('Card List'!B44,Table1[#All],6,FALSE)=0),"",VLOOKUP('Card List'!B44,Table1[#All],6,FALSE))</f>
        <v>#N/A</v>
      </c>
      <c r="BL10" s="80"/>
      <c r="BM10" s="80"/>
      <c r="BN10" s="79"/>
      <c r="BO10" s="79"/>
      <c r="BP10" s="80" t="e">
        <f>IF(OR(BP6="Metatrope",VLOOKUP('Card List'!B45,Table1[#All],6,FALSE)=0),"",VLOOKUP('Card List'!B45,Table1[#All],6,FALSE))</f>
        <v>#N/A</v>
      </c>
      <c r="BQ10" s="80"/>
      <c r="BR10" s="80"/>
      <c r="BS10" s="79"/>
      <c r="BT10" s="76"/>
      <c r="BU10" s="77"/>
      <c r="BV10" s="79"/>
      <c r="BW10" s="80" t="e">
        <f>IF(OR(BW6="Metatrope",VLOOKUP('Card List'!B52,Table1[#All],6,FALSE)=0),"",VLOOKUP('Card List'!B52,Table1[#All],6,FALSE))</f>
        <v>#N/A</v>
      </c>
      <c r="BX10" s="80"/>
      <c r="BY10" s="80"/>
      <c r="BZ10" s="79"/>
      <c r="CA10" s="79"/>
      <c r="CB10" s="80" t="e">
        <f>IF(OR(CB6="Metatrope",VLOOKUP('Card List'!B53,Table1[#All],6,FALSE)=0),"",VLOOKUP('Card List'!B53,Table1[#All],6,FALSE))</f>
        <v>#N/A</v>
      </c>
      <c r="CC10" s="80"/>
      <c r="CD10" s="80"/>
      <c r="CE10" s="79"/>
      <c r="CF10" s="76"/>
      <c r="CG10" s="77"/>
      <c r="CH10" s="79"/>
      <c r="CI10" s="80" t="e">
        <f>IF(OR(CI6="Metatrope",VLOOKUP('Card List'!B60,Table1[#All],6,FALSE)=0),"",VLOOKUP('Card List'!B60,Table1[#All],6,FALSE))</f>
        <v>#N/A</v>
      </c>
      <c r="CJ10" s="80"/>
      <c r="CK10" s="80"/>
      <c r="CL10" s="79"/>
      <c r="CM10" s="79"/>
      <c r="CN10" s="80" t="e">
        <f>IF(OR(CN6="Metatrope",VLOOKUP('Card List'!B61,Table1[#All],6,FALSE)=0),"",VLOOKUP('Card List'!B61,Table1[#All],6,FALSE))</f>
        <v>#N/A</v>
      </c>
      <c r="CO10" s="80"/>
      <c r="CP10" s="80"/>
      <c r="CQ10" s="79"/>
      <c r="CR10" s="76"/>
      <c r="CS10" s="77"/>
      <c r="CT10" s="79"/>
      <c r="CU10" s="80" t="e">
        <f>IF(OR(CU6="Metatrope",VLOOKUP('Card List'!B68,Table1[#All],6,FALSE)=0),"",VLOOKUP('Card List'!B68,Table1[#All],6,FALSE))</f>
        <v>#N/A</v>
      </c>
      <c r="CV10" s="80"/>
      <c r="CW10" s="80"/>
      <c r="CX10" s="79"/>
      <c r="CY10" s="79"/>
      <c r="CZ10" s="80" t="e">
        <f>IF(OR(CZ6="Metatrope",VLOOKUP('Card List'!B69,Table1[#All],6,FALSE)=0),"",VLOOKUP('Card List'!B69,Table1[#All],6,FALSE))</f>
        <v>#N/A</v>
      </c>
      <c r="DA10" s="80"/>
      <c r="DB10" s="80"/>
      <c r="DC10" s="79"/>
      <c r="DD10" s="76"/>
      <c r="DE10" s="77"/>
      <c r="DF10" s="79"/>
      <c r="DG10" s="80" t="e">
        <f>IF(OR(DG6="Metatrope",VLOOKUP('Card List'!B76,Table1[#All],6,FALSE)=0),"",VLOOKUP('Card List'!B76,Table1[#All],6,FALSE))</f>
        <v>#N/A</v>
      </c>
      <c r="DH10" s="80"/>
      <c r="DI10" s="80"/>
      <c r="DJ10" s="79"/>
      <c r="DK10" s="79"/>
      <c r="DL10" s="80" t="e">
        <f>IF(OR(DL6="Metatrope",VLOOKUP('Card List'!B77,Table1[#All],6,FALSE)=0),"",VLOOKUP('Card List'!B77,Table1[#All],6,FALSE))</f>
        <v>#N/A</v>
      </c>
      <c r="DM10" s="80"/>
      <c r="DN10" s="80"/>
      <c r="DO10" s="79"/>
      <c r="DP10" s="76"/>
    </row>
    <row r="11" spans="1:120" s="2" customFormat="1" ht="3.95" customHeight="1" x14ac:dyDescent="0.25">
      <c r="A11" s="77"/>
      <c r="B11" s="4"/>
      <c r="C11" s="78" t="e">
        <f>VLOOKUP('Card List'!B6,Table1[#All],3,FALSE)</f>
        <v>#N/A</v>
      </c>
      <c r="D11" s="78"/>
      <c r="E11" s="78"/>
      <c r="F11" s="3"/>
      <c r="G11" s="4"/>
      <c r="H11" s="78" t="e">
        <f>VLOOKUP('Card List'!B7,Table1[#All],3,FALSE)</f>
        <v>#N/A</v>
      </c>
      <c r="I11" s="78"/>
      <c r="J11" s="78"/>
      <c r="K11" s="55"/>
      <c r="L11" s="76"/>
      <c r="M11" s="76"/>
      <c r="N11" s="56"/>
      <c r="O11" s="78" t="e">
        <f>VLOOKUP('Card List'!B14,Table1[#All],3,FALSE)</f>
        <v>#N/A</v>
      </c>
      <c r="P11" s="78"/>
      <c r="Q11" s="78"/>
      <c r="R11" s="55"/>
      <c r="S11" s="56"/>
      <c r="T11" s="78" t="e">
        <f>VLOOKUP('Card List'!B15,Table1[#All],3,FALSE)</f>
        <v>#N/A</v>
      </c>
      <c r="U11" s="78"/>
      <c r="V11" s="78"/>
      <c r="W11" s="55"/>
      <c r="X11" s="76"/>
      <c r="Y11" s="77"/>
      <c r="Z11" s="56"/>
      <c r="AA11" s="78" t="e">
        <f>VLOOKUP('Card List'!B22,Table1[#All],3,FALSE)</f>
        <v>#N/A</v>
      </c>
      <c r="AB11" s="78"/>
      <c r="AC11" s="78"/>
      <c r="AD11" s="55"/>
      <c r="AE11" s="56"/>
      <c r="AF11" s="78" t="e">
        <f>VLOOKUP('Card List'!B23,Table1[#All],3,FALSE)</f>
        <v>#N/A</v>
      </c>
      <c r="AG11" s="78"/>
      <c r="AH11" s="78"/>
      <c r="AI11" s="55"/>
      <c r="AJ11" s="76"/>
      <c r="AK11" s="77"/>
      <c r="AL11" s="56"/>
      <c r="AM11" s="78" t="e">
        <f>VLOOKUP('Card List'!B30,Table1[#All],3,FALSE)</f>
        <v>#N/A</v>
      </c>
      <c r="AN11" s="78"/>
      <c r="AO11" s="78"/>
      <c r="AP11" s="55"/>
      <c r="AQ11" s="56"/>
      <c r="AR11" s="78" t="e">
        <f>VLOOKUP('Card List'!B31,Table1[#All],3,FALSE)</f>
        <v>#N/A</v>
      </c>
      <c r="AS11" s="78"/>
      <c r="AT11" s="78"/>
      <c r="AU11" s="55"/>
      <c r="AV11" s="76"/>
      <c r="AW11" s="77"/>
      <c r="AX11" s="56"/>
      <c r="AY11" s="78" t="e">
        <f>VLOOKUP('Card List'!B38,Table1[#All],3,FALSE)</f>
        <v>#N/A</v>
      </c>
      <c r="AZ11" s="78"/>
      <c r="BA11" s="78"/>
      <c r="BB11" s="55"/>
      <c r="BC11" s="56"/>
      <c r="BD11" s="78" t="e">
        <f>VLOOKUP('Card List'!B39,Table1[#All],3,FALSE)</f>
        <v>#N/A</v>
      </c>
      <c r="BE11" s="78"/>
      <c r="BF11" s="78"/>
      <c r="BG11" s="55"/>
      <c r="BH11" s="76"/>
      <c r="BI11" s="77"/>
      <c r="BJ11" s="56"/>
      <c r="BK11" s="78" t="e">
        <f>VLOOKUP('Card List'!B46,Table1[#All],3,FALSE)</f>
        <v>#N/A</v>
      </c>
      <c r="BL11" s="78"/>
      <c r="BM11" s="78"/>
      <c r="BN11" s="55"/>
      <c r="BO11" s="56"/>
      <c r="BP11" s="78" t="e">
        <f>VLOOKUP('Card List'!B47,Table1[#All],3,FALSE)</f>
        <v>#N/A</v>
      </c>
      <c r="BQ11" s="78"/>
      <c r="BR11" s="78"/>
      <c r="BS11" s="55"/>
      <c r="BT11" s="76"/>
      <c r="BU11" s="77"/>
      <c r="BV11" s="56"/>
      <c r="BW11" s="78" t="e">
        <f>VLOOKUP('Card List'!B54,Table1[#All],3,FALSE)</f>
        <v>#N/A</v>
      </c>
      <c r="BX11" s="78"/>
      <c r="BY11" s="78"/>
      <c r="BZ11" s="55"/>
      <c r="CA11" s="56"/>
      <c r="CB11" s="78" t="e">
        <f>VLOOKUP('Card List'!B55,Table1[#All],3,FALSE)</f>
        <v>#N/A</v>
      </c>
      <c r="CC11" s="78"/>
      <c r="CD11" s="78"/>
      <c r="CE11" s="55"/>
      <c r="CF11" s="76"/>
      <c r="CG11" s="77"/>
      <c r="CH11" s="56"/>
      <c r="CI11" s="78" t="e">
        <f>VLOOKUP('Card List'!B62,Table1[#All],3,FALSE)</f>
        <v>#N/A</v>
      </c>
      <c r="CJ11" s="78"/>
      <c r="CK11" s="78"/>
      <c r="CL11" s="55"/>
      <c r="CM11" s="56"/>
      <c r="CN11" s="78" t="e">
        <f>VLOOKUP('Card List'!B63,Table1[#All],3,FALSE)</f>
        <v>#N/A</v>
      </c>
      <c r="CO11" s="78"/>
      <c r="CP11" s="78"/>
      <c r="CQ11" s="55"/>
      <c r="CR11" s="76"/>
      <c r="CS11" s="77"/>
      <c r="CT11" s="56"/>
      <c r="CU11" s="78" t="e">
        <f>VLOOKUP('Card List'!B70,Table1[#All],3,FALSE)</f>
        <v>#N/A</v>
      </c>
      <c r="CV11" s="78"/>
      <c r="CW11" s="78"/>
      <c r="CX11" s="55"/>
      <c r="CY11" s="56"/>
      <c r="CZ11" s="78" t="e">
        <f>VLOOKUP('Card List'!B71,Table1[#All],3,FALSE)</f>
        <v>#N/A</v>
      </c>
      <c r="DA11" s="78"/>
      <c r="DB11" s="78"/>
      <c r="DC11" s="55"/>
      <c r="DD11" s="76"/>
      <c r="DE11" s="77"/>
      <c r="DF11" s="56"/>
      <c r="DG11" s="78" t="e">
        <f>VLOOKUP('Card List'!B78,Table1[#All],3,FALSE)</f>
        <v>#N/A</v>
      </c>
      <c r="DH11" s="78"/>
      <c r="DI11" s="78"/>
      <c r="DJ11" s="55"/>
      <c r="DK11" s="56"/>
      <c r="DL11" s="78" t="e">
        <f>VLOOKUP('Card List'!B79,Table1[#All],3,FALSE)</f>
        <v>#N/A</v>
      </c>
      <c r="DM11" s="78"/>
      <c r="DN11" s="78"/>
      <c r="DO11" s="55"/>
      <c r="DP11" s="76"/>
    </row>
    <row r="12" spans="1:120" s="2" customFormat="1" ht="3.95" customHeight="1" x14ac:dyDescent="0.25">
      <c r="A12" s="77"/>
      <c r="B12" s="6"/>
      <c r="C12" s="78"/>
      <c r="D12" s="78"/>
      <c r="E12" s="78"/>
      <c r="F12" s="5"/>
      <c r="G12" s="6"/>
      <c r="H12" s="78"/>
      <c r="I12" s="78"/>
      <c r="J12" s="78"/>
      <c r="K12" s="57"/>
      <c r="L12" s="76"/>
      <c r="M12" s="76"/>
      <c r="N12" s="58"/>
      <c r="O12" s="78"/>
      <c r="P12" s="78"/>
      <c r="Q12" s="78"/>
      <c r="R12" s="57"/>
      <c r="S12" s="58"/>
      <c r="T12" s="78"/>
      <c r="U12" s="78"/>
      <c r="V12" s="78"/>
      <c r="W12" s="57"/>
      <c r="X12" s="76"/>
      <c r="Y12" s="77"/>
      <c r="Z12" s="58"/>
      <c r="AA12" s="78"/>
      <c r="AB12" s="78"/>
      <c r="AC12" s="78"/>
      <c r="AD12" s="57"/>
      <c r="AE12" s="58"/>
      <c r="AF12" s="78"/>
      <c r="AG12" s="78"/>
      <c r="AH12" s="78"/>
      <c r="AI12" s="57"/>
      <c r="AJ12" s="76"/>
      <c r="AK12" s="77"/>
      <c r="AL12" s="58"/>
      <c r="AM12" s="78"/>
      <c r="AN12" s="78"/>
      <c r="AO12" s="78"/>
      <c r="AP12" s="57"/>
      <c r="AQ12" s="58"/>
      <c r="AR12" s="78"/>
      <c r="AS12" s="78"/>
      <c r="AT12" s="78"/>
      <c r="AU12" s="57"/>
      <c r="AV12" s="76"/>
      <c r="AW12" s="77"/>
      <c r="AX12" s="58"/>
      <c r="AY12" s="78"/>
      <c r="AZ12" s="78"/>
      <c r="BA12" s="78"/>
      <c r="BB12" s="57"/>
      <c r="BC12" s="58"/>
      <c r="BD12" s="78"/>
      <c r="BE12" s="78"/>
      <c r="BF12" s="78"/>
      <c r="BG12" s="57"/>
      <c r="BH12" s="76"/>
      <c r="BI12" s="77"/>
      <c r="BJ12" s="58"/>
      <c r="BK12" s="78"/>
      <c r="BL12" s="78"/>
      <c r="BM12" s="78"/>
      <c r="BN12" s="57"/>
      <c r="BO12" s="58"/>
      <c r="BP12" s="78"/>
      <c r="BQ12" s="78"/>
      <c r="BR12" s="78"/>
      <c r="BS12" s="57"/>
      <c r="BT12" s="76"/>
      <c r="BU12" s="77"/>
      <c r="BV12" s="58"/>
      <c r="BW12" s="78"/>
      <c r="BX12" s="78"/>
      <c r="BY12" s="78"/>
      <c r="BZ12" s="57"/>
      <c r="CA12" s="58"/>
      <c r="CB12" s="78"/>
      <c r="CC12" s="78"/>
      <c r="CD12" s="78"/>
      <c r="CE12" s="57"/>
      <c r="CF12" s="76"/>
      <c r="CG12" s="77"/>
      <c r="CH12" s="58"/>
      <c r="CI12" s="78"/>
      <c r="CJ12" s="78"/>
      <c r="CK12" s="78"/>
      <c r="CL12" s="57"/>
      <c r="CM12" s="58"/>
      <c r="CN12" s="78"/>
      <c r="CO12" s="78"/>
      <c r="CP12" s="78"/>
      <c r="CQ12" s="57"/>
      <c r="CR12" s="76"/>
      <c r="CS12" s="77"/>
      <c r="CT12" s="58"/>
      <c r="CU12" s="78"/>
      <c r="CV12" s="78"/>
      <c r="CW12" s="78"/>
      <c r="CX12" s="57"/>
      <c r="CY12" s="58"/>
      <c r="CZ12" s="78"/>
      <c r="DA12" s="78"/>
      <c r="DB12" s="78"/>
      <c r="DC12" s="57"/>
      <c r="DD12" s="76"/>
      <c r="DE12" s="77"/>
      <c r="DF12" s="58"/>
      <c r="DG12" s="78"/>
      <c r="DH12" s="78"/>
      <c r="DI12" s="78"/>
      <c r="DJ12" s="57"/>
      <c r="DK12" s="58"/>
      <c r="DL12" s="78"/>
      <c r="DM12" s="78"/>
      <c r="DN12" s="78"/>
      <c r="DO12" s="57"/>
      <c r="DP12" s="76"/>
    </row>
    <row r="13" spans="1:120" ht="45" customHeight="1" thickBot="1" x14ac:dyDescent="0.3">
      <c r="A13" s="77"/>
      <c r="B13" s="79"/>
      <c r="C13" s="27"/>
      <c r="D13" s="61" t="e">
        <f>IF(C11="Metatrope","X",IF(VLOOKUP('Card List'!B6,Table1[#All],4,FALSE)=0,"",VLOOKUP('Card List'!B6,Table1[#All],4,FALSE)))</f>
        <v>#N/A</v>
      </c>
      <c r="E13" s="62" t="e">
        <f>IF(C11="Metatrope","XXX",IF(VLOOKUP('Card List'!B6,Table1[#All],2,FALSE)=0,"",VLOOKUP('Card List'!B6,Table1[#All],2,FALSE)))</f>
        <v>#N/A</v>
      </c>
      <c r="F13" s="79"/>
      <c r="G13" s="79"/>
      <c r="H13" s="27"/>
      <c r="I13" s="61" t="e">
        <f>IF(H11="Metatrope","X",IF(VLOOKUP('Card List'!B7,Table1[#All],4,FALSE)=0,"",VLOOKUP('Card List'!B7,Table1[#All],4,FALSE)))</f>
        <v>#N/A</v>
      </c>
      <c r="J13" s="62" t="e">
        <f>IF(H11="Metatrope","XXX",IF(VLOOKUP('Card List'!B7,Table1[#All],2,FALSE)=0,"",VLOOKUP('Card List'!B7,Table1[#All],2,FALSE)))</f>
        <v>#N/A</v>
      </c>
      <c r="K13" s="79"/>
      <c r="L13" s="76"/>
      <c r="M13" s="76"/>
      <c r="N13" s="79"/>
      <c r="O13" s="27"/>
      <c r="P13" s="61" t="e">
        <f>IF(O11="Metatrope","X",IF(VLOOKUP('Card List'!B14,Table1[#All],4,FALSE)=0,"",VLOOKUP('Card List'!B14,Table1[#All],4,FALSE)))</f>
        <v>#N/A</v>
      </c>
      <c r="Q13" s="62" t="e">
        <f>IF(O11="Metatrope","XXX",IF(VLOOKUP('Card List'!B14,Table1[#All],2,FALSE)=0,"",VLOOKUP('Card List'!B14,Table1[#All],2,FALSE)))</f>
        <v>#N/A</v>
      </c>
      <c r="R13" s="79"/>
      <c r="S13" s="79"/>
      <c r="T13" s="27"/>
      <c r="U13" s="61" t="e">
        <f>IF(T11="Metatrope","X",IF(VLOOKUP('Card List'!B15,Table1[#All],4,FALSE)=0,"",VLOOKUP('Card List'!B15,Table1[#All],4,FALSE)))</f>
        <v>#N/A</v>
      </c>
      <c r="V13" s="62" t="e">
        <f>IF(T11="Metatrope","XXX",IF(VLOOKUP('Card List'!B15,Table1[#All],2,FALSE)=0,"",VLOOKUP('Card List'!B15,Table1[#All],2,FALSE)))</f>
        <v>#N/A</v>
      </c>
      <c r="W13" s="79"/>
      <c r="X13" s="76"/>
      <c r="Y13" s="77"/>
      <c r="Z13" s="79"/>
      <c r="AA13" s="27"/>
      <c r="AB13" s="61" t="e">
        <f>IF(AA11="Metatrope","X",IF(VLOOKUP('Card List'!B22,Table1[#All],4,FALSE)=0,"",VLOOKUP('Card List'!B22,Table1[#All],4,FALSE)))</f>
        <v>#N/A</v>
      </c>
      <c r="AC13" s="62" t="e">
        <f>IF(AA11="Metatrope","XXX",IF(VLOOKUP('Card List'!B22,Table1[#All],2,FALSE)=0,"",VLOOKUP('Card List'!B22,Table1[#All],2,FALSE)))</f>
        <v>#N/A</v>
      </c>
      <c r="AD13" s="79"/>
      <c r="AE13" s="79"/>
      <c r="AF13" s="27"/>
      <c r="AG13" s="61" t="e">
        <f>IF(AF11="Metatrope","X",IF(VLOOKUP('Card List'!B23,Table1[#All],4,FALSE)=0,"",VLOOKUP('Card List'!B23,Table1[#All],4,FALSE)))</f>
        <v>#N/A</v>
      </c>
      <c r="AH13" s="62" t="e">
        <f>IF(AF11="Metatrope","XXX",IF(VLOOKUP('Card List'!B23,Table1[#All],2,FALSE)=0,"",VLOOKUP('Card List'!B23,Table1[#All],2,FALSE)))</f>
        <v>#N/A</v>
      </c>
      <c r="AI13" s="79"/>
      <c r="AJ13" s="76"/>
      <c r="AK13" s="77"/>
      <c r="AL13" s="79"/>
      <c r="AM13" s="53"/>
      <c r="AN13" s="61" t="e">
        <f>IF(AM11="Metatrope","X",IF(VLOOKUP('Card List'!B30,Table1[#All],4,FALSE)=0,"",VLOOKUP('Card List'!B30,Table1[#All],4,FALSE)))</f>
        <v>#N/A</v>
      </c>
      <c r="AO13" s="62" t="e">
        <f>IF(AM11="Metatrope","XXX",IF(VLOOKUP('Card List'!B30,Table1[#All],2,FALSE)=0,"",VLOOKUP('Card List'!B30,Table1[#All],2,FALSE)))</f>
        <v>#N/A</v>
      </c>
      <c r="AP13" s="79"/>
      <c r="AQ13" s="79"/>
      <c r="AR13" s="60"/>
      <c r="AS13" s="61" t="e">
        <f>IF(AR11="Metatrope","X",IF(VLOOKUP('Card List'!B31,Table1[#All],4,FALSE)=0,"",VLOOKUP('Card List'!B31,Table1[#All],4,FALSE)))</f>
        <v>#N/A</v>
      </c>
      <c r="AT13" s="62" t="e">
        <f>IF(AR11="Metatrope","XXX",IF(VLOOKUP('Card List'!B31,Table1[#All],2,FALSE)=0,"",VLOOKUP('Card List'!B31,Table1[#All],2,FALSE)))</f>
        <v>#N/A</v>
      </c>
      <c r="AU13" s="79"/>
      <c r="AV13" s="76"/>
      <c r="AW13" s="77"/>
      <c r="AX13" s="79"/>
      <c r="AY13" s="60"/>
      <c r="AZ13" s="61" t="e">
        <f>IF(AY11="Metatrope","X",IF(VLOOKUP('Card List'!B38,Table1[#All],4,FALSE)=0,"",VLOOKUP('Card List'!B38,Table1[#All],4,FALSE)))</f>
        <v>#N/A</v>
      </c>
      <c r="BA13" s="62" t="e">
        <f>IF(AY11="Metatrope","XXX",IF(VLOOKUP('Card List'!B38,Table1[#All],2,FALSE)=0,"",VLOOKUP('Card List'!B38,Table1[#All],2,FALSE)))</f>
        <v>#N/A</v>
      </c>
      <c r="BB13" s="79"/>
      <c r="BC13" s="79"/>
      <c r="BD13" s="60"/>
      <c r="BE13" s="61" t="e">
        <f>IF(BD11="Metatrope","X",IF(VLOOKUP('Card List'!B39,Table1[#All],4,FALSE)=0,"",VLOOKUP('Card List'!B39,Table1[#All],4,FALSE)))</f>
        <v>#N/A</v>
      </c>
      <c r="BF13" s="62" t="e">
        <f>IF(BD11="Metatrope","XXX",IF(VLOOKUP('Card List'!B39,Table1[#All],2,FALSE)=0,"",VLOOKUP('Card List'!B39,Table1[#All],2,FALSE)))</f>
        <v>#N/A</v>
      </c>
      <c r="BG13" s="79"/>
      <c r="BH13" s="76"/>
      <c r="BI13" s="77"/>
      <c r="BJ13" s="79"/>
      <c r="BK13" s="27"/>
      <c r="BL13" s="61" t="e">
        <f>IF(BK11="Metatrope","X",IF(VLOOKUP('Card List'!B46,Table1[#All],4,FALSE)=0,"",VLOOKUP('Card List'!B46,Table1[#All],4,FALSE)))</f>
        <v>#N/A</v>
      </c>
      <c r="BM13" s="62" t="e">
        <f>IF(BK11="Metatrope","XXX",IF(VLOOKUP('Card List'!B46,Table1[#All],2,FALSE)=0,"",VLOOKUP('Card List'!B46,Table1[#All],2,FALSE)))</f>
        <v>#N/A</v>
      </c>
      <c r="BN13" s="79"/>
      <c r="BO13" s="79"/>
      <c r="BP13" s="27"/>
      <c r="BQ13" s="61" t="e">
        <f>IF(BP11="Metatrope","X",IF(VLOOKUP('Card List'!B47,Table1[#All],4,FALSE)=0,"",VLOOKUP('Card List'!B47,Table1[#All],4,FALSE)))</f>
        <v>#N/A</v>
      </c>
      <c r="BR13" s="62" t="e">
        <f>IF(BP11="Metatrope","XXX",IF(VLOOKUP('Card List'!B47,Table1[#All],2,FALSE)=0,"",VLOOKUP('Card List'!B47,Table1[#All],2,FALSE)))</f>
        <v>#N/A</v>
      </c>
      <c r="BS13" s="79"/>
      <c r="BT13" s="76"/>
      <c r="BU13" s="77"/>
      <c r="BV13" s="79"/>
      <c r="BW13" s="60"/>
      <c r="BX13" s="61" t="e">
        <f>IF(BW11="Metatrope","X",IF(VLOOKUP('Card List'!B54,Table1[#All],4,FALSE)=0,"",VLOOKUP('Card List'!B54,Table1[#All],4,FALSE)))</f>
        <v>#N/A</v>
      </c>
      <c r="BY13" s="62" t="e">
        <f>IF(BW11="Metatrope","XXX",IF(VLOOKUP('Card List'!B54,Table1[#All],2,FALSE)=0,"",VLOOKUP('Card List'!B54,Table1[#All],2,FALSE)))</f>
        <v>#N/A</v>
      </c>
      <c r="BZ13" s="79"/>
      <c r="CA13" s="79"/>
      <c r="CB13" s="60"/>
      <c r="CC13" s="61" t="e">
        <f>IF(CB11="Metatrope","X",IF(VLOOKUP('Card List'!B55,Table1[#All],4,FALSE)=0,"",VLOOKUP('Card List'!B55,Table1[#All],4,FALSE)))</f>
        <v>#N/A</v>
      </c>
      <c r="CD13" s="62" t="e">
        <f>IF(CB11="Metatrope","XXX",IF(VLOOKUP('Card List'!B55,Table1[#All],2,FALSE)=0,"",VLOOKUP('Card List'!B55,Table1[#All],2,FALSE)))</f>
        <v>#N/A</v>
      </c>
      <c r="CE13" s="79"/>
      <c r="CF13" s="76"/>
      <c r="CG13" s="77"/>
      <c r="CH13" s="79"/>
      <c r="CI13" s="27"/>
      <c r="CJ13" s="61" t="e">
        <f>IF(CI11="Metatrope","X",IF(VLOOKUP('Card List'!B62,Table1[#All],4,FALSE)=0,"",VLOOKUP('Card List'!B62,Table1[#All],4,FALSE)))</f>
        <v>#N/A</v>
      </c>
      <c r="CK13" s="62" t="e">
        <f>IF(CI11="Metatrope","XXX",IF(VLOOKUP('Card List'!B62,Table1[#All],2,FALSE)=0,"",VLOOKUP('Card List'!B62,Table1[#All],2,FALSE)))</f>
        <v>#N/A</v>
      </c>
      <c r="CL13" s="79"/>
      <c r="CM13" s="79"/>
      <c r="CN13" s="27"/>
      <c r="CO13" s="61" t="e">
        <f>IF(CN11="Metatrope","X",IF(VLOOKUP('Card List'!B63,Table1[#All],4,FALSE)=0,"",VLOOKUP('Card List'!B63,Table1[#All],4,FALSE)))</f>
        <v>#N/A</v>
      </c>
      <c r="CP13" s="62" t="e">
        <f>IF(CN11="Metatrope","XXX",IF(VLOOKUP('Card List'!B63,Table1[#All],2,FALSE)=0,"",VLOOKUP('Card List'!B63,Table1[#All],2,FALSE)))</f>
        <v>#N/A</v>
      </c>
      <c r="CQ13" s="79"/>
      <c r="CR13" s="76"/>
      <c r="CS13" s="77"/>
      <c r="CT13" s="79"/>
      <c r="CU13" s="27"/>
      <c r="CV13" s="61" t="e">
        <f>IF(CU11="Metatrope","X",IF(VLOOKUP('Card List'!B70,Table1[#All],4,FALSE)=0,"",VLOOKUP('Card List'!B70,Table1[#All],4,FALSE)))</f>
        <v>#N/A</v>
      </c>
      <c r="CW13" s="62" t="e">
        <f>IF(CU11="Metatrope","XXX",IF(VLOOKUP('Card List'!B70,Table1[#All],2,FALSE)=0,"",VLOOKUP('Card List'!B70,Table1[#All],2,FALSE)))</f>
        <v>#N/A</v>
      </c>
      <c r="CX13" s="79"/>
      <c r="CY13" s="79"/>
      <c r="CZ13" s="27"/>
      <c r="DA13" s="61" t="e">
        <f>IF(CZ11="Metatrope","X",IF(VLOOKUP('Card List'!B71,Table1[#All],4,FALSE)=0,"",VLOOKUP('Card List'!B71,Table1[#All],4,FALSE)))</f>
        <v>#N/A</v>
      </c>
      <c r="DB13" s="62" t="e">
        <f>IF(CZ11="Metatrope","XXX",IF(VLOOKUP('Card List'!B71,Table1[#All],2,FALSE)=0,"",VLOOKUP('Card List'!B71,Table1[#All],2,FALSE)))</f>
        <v>#N/A</v>
      </c>
      <c r="DC13" s="79"/>
      <c r="DD13" s="76"/>
      <c r="DE13" s="77"/>
      <c r="DF13" s="79"/>
      <c r="DG13" s="27"/>
      <c r="DH13" s="61" t="e">
        <f>IF(DG11="Metatrope","X",IF(VLOOKUP('Card List'!B78,Table1[#All],4,FALSE)=0,"",VLOOKUP('Card List'!B78,Table1[#All],4,FALSE)))</f>
        <v>#N/A</v>
      </c>
      <c r="DI13" s="62" t="e">
        <f>IF(DG11="Metatrope","XXX",IF(VLOOKUP('Card List'!B78,Table1[#All],2,FALSE)=0,"",VLOOKUP('Card List'!B78,Table1[#All],2,FALSE)))</f>
        <v>#N/A</v>
      </c>
      <c r="DJ13" s="79"/>
      <c r="DK13" s="79"/>
      <c r="DL13" s="27"/>
      <c r="DM13" s="61" t="e">
        <f>IF(DL11="Metatrope","X",IF(VLOOKUP('Card List'!B79,Table1[#All],4,FALSE)=0,"",VLOOKUP('Card List'!B79,Table1[#All],4,FALSE)))</f>
        <v>#N/A</v>
      </c>
      <c r="DN13" s="62" t="e">
        <f>IF(DL11="Metatrope","XXX",IF(VLOOKUP('Card List'!B79,Table1[#All],2,FALSE)=0,"",VLOOKUP('Card List'!B79,Table1[#All],2,FALSE)))</f>
        <v>#N/A</v>
      </c>
      <c r="DO13" s="79"/>
      <c r="DP13" s="76"/>
    </row>
    <row r="14" spans="1:120" ht="63" customHeight="1" thickTop="1" thickBot="1" x14ac:dyDescent="0.3">
      <c r="A14" s="77"/>
      <c r="B14" s="79"/>
      <c r="C14" s="81" t="e">
        <f>IF(C11="Metatrope","Use ‘Metatrope Cards’ template.",IF(VLOOKUP('Card List'!B6,Table1[#All],5,FALSE)=0,"",VLOOKUP('Card List'!B6,Table1[#All],5,FALSE)))</f>
        <v>#N/A</v>
      </c>
      <c r="D14" s="81"/>
      <c r="E14" s="81"/>
      <c r="F14" s="79"/>
      <c r="G14" s="79"/>
      <c r="H14" s="81" t="e">
        <f>IF(H11="Metatrope","Use ‘Metatrope Cards’ template.",IF(VLOOKUP('Card List'!B7,Table1[#All],5,FALSE)=0,"",VLOOKUP('Card List'!B7,Table1[#All],5,FALSE)))</f>
        <v>#N/A</v>
      </c>
      <c r="I14" s="81"/>
      <c r="J14" s="81"/>
      <c r="K14" s="79"/>
      <c r="L14" s="76"/>
      <c r="M14" s="76"/>
      <c r="N14" s="79"/>
      <c r="O14" s="81" t="e">
        <f>IF(O11="Metatrope","Use ‘Metatrope Cards’ template.",IF(VLOOKUP('Card List'!B14,Table1[#All],5,FALSE)=0,"",VLOOKUP('Card List'!B14,Table1[#All],5,FALSE)))</f>
        <v>#N/A</v>
      </c>
      <c r="P14" s="81"/>
      <c r="Q14" s="81"/>
      <c r="R14" s="79"/>
      <c r="S14" s="79"/>
      <c r="T14" s="81" t="e">
        <f>IF(T11="Metatrope","Use ‘Metatrope Cards’ template.",IF(VLOOKUP('Card List'!B15,Table1[#All],5,FALSE)=0,"",VLOOKUP('Card List'!B15,Table1[#All],5,FALSE)))</f>
        <v>#N/A</v>
      </c>
      <c r="U14" s="81"/>
      <c r="V14" s="81"/>
      <c r="W14" s="79"/>
      <c r="X14" s="76"/>
      <c r="Y14" s="77"/>
      <c r="Z14" s="79"/>
      <c r="AA14" s="81" t="e">
        <f>IF(AA11="Metatrope","Use ‘Metatrope Cards’ template.",IF(VLOOKUP('Card List'!B22,Table1[#All],5,FALSE)=0,"",VLOOKUP('Card List'!B22,Table1[#All],5,FALSE)))</f>
        <v>#N/A</v>
      </c>
      <c r="AB14" s="81"/>
      <c r="AC14" s="81"/>
      <c r="AD14" s="79"/>
      <c r="AE14" s="79"/>
      <c r="AF14" s="81" t="e">
        <f>IF(AF11="Metatrope","Use ‘Metatrope Cards’ template.",IF(VLOOKUP('Card List'!B23,Table1[#All],5,FALSE)=0,"",VLOOKUP('Card List'!B23,Table1[#All],5,FALSE)))</f>
        <v>#N/A</v>
      </c>
      <c r="AG14" s="81"/>
      <c r="AH14" s="81"/>
      <c r="AI14" s="79"/>
      <c r="AJ14" s="76"/>
      <c r="AK14" s="77"/>
      <c r="AL14" s="79"/>
      <c r="AM14" s="81" t="e">
        <f>IF(AM11="Metatrope","Use ‘Metatrope Cards’ template.",IF(VLOOKUP('Card List'!B30,Table1[#All],5,FALSE)=0,"",VLOOKUP('Card List'!B30,Table1[#All],5,FALSE)))</f>
        <v>#N/A</v>
      </c>
      <c r="AN14" s="81"/>
      <c r="AO14" s="81"/>
      <c r="AP14" s="79"/>
      <c r="AQ14" s="79"/>
      <c r="AR14" s="81" t="e">
        <f>IF(AR11="Metatrope","Use ‘Metatrope Cards’ template.",IF(VLOOKUP('Card List'!B31,Table1[#All],5,FALSE)=0,"",VLOOKUP('Card List'!B31,Table1[#All],5,FALSE)))</f>
        <v>#N/A</v>
      </c>
      <c r="AS14" s="81"/>
      <c r="AT14" s="81"/>
      <c r="AU14" s="79"/>
      <c r="AV14" s="76"/>
      <c r="AW14" s="77"/>
      <c r="AX14" s="79"/>
      <c r="AY14" s="81" t="e">
        <f>IF(AY11="Metatrope","Use ‘Metatrope Cards’ template.",IF(VLOOKUP('Card List'!B38,Table1[#All],5,FALSE)=0,"",VLOOKUP('Card List'!B38,Table1[#All],5,FALSE)))</f>
        <v>#N/A</v>
      </c>
      <c r="AZ14" s="81"/>
      <c r="BA14" s="81"/>
      <c r="BB14" s="79"/>
      <c r="BC14" s="79"/>
      <c r="BD14" s="81" t="e">
        <f>IF(BD11="Metatrope","Use ‘Metatrope Cards’ template.",IF(VLOOKUP('Card List'!B39,Table1[#All],5,FALSE)=0,"",VLOOKUP('Card List'!B39,Table1[#All],5,FALSE)))</f>
        <v>#N/A</v>
      </c>
      <c r="BE14" s="81"/>
      <c r="BF14" s="81"/>
      <c r="BG14" s="79"/>
      <c r="BH14" s="76"/>
      <c r="BI14" s="77"/>
      <c r="BJ14" s="79"/>
      <c r="BK14" s="81" t="e">
        <f>IF(BK11="Metatrope","Use ‘Metatrope Cards’ template.",IF(VLOOKUP('Card List'!B46,Table1[#All],5,FALSE)=0,"",VLOOKUP('Card List'!B46,Table1[#All],5,FALSE)))</f>
        <v>#N/A</v>
      </c>
      <c r="BL14" s="81"/>
      <c r="BM14" s="81"/>
      <c r="BN14" s="79"/>
      <c r="BO14" s="79"/>
      <c r="BP14" s="81" t="e">
        <f>IF(BP11="Metatrope","Use ‘Metatrope Cards’ template.",IF(VLOOKUP('Card List'!B47,Table1[#All],5,FALSE)=0,"",VLOOKUP('Card List'!B47,Table1[#All],5,FALSE)))</f>
        <v>#N/A</v>
      </c>
      <c r="BQ14" s="81"/>
      <c r="BR14" s="81"/>
      <c r="BS14" s="79"/>
      <c r="BT14" s="76"/>
      <c r="BU14" s="77"/>
      <c r="BV14" s="79"/>
      <c r="BW14" s="81" t="e">
        <f>IF(BW11="Metatrope","Use ‘Metatrope Cards’ template.",IF(VLOOKUP('Card List'!B54,Table1[#All],5,FALSE)=0,"",VLOOKUP('Card List'!B54,Table1[#All],5,FALSE)))</f>
        <v>#N/A</v>
      </c>
      <c r="BX14" s="81"/>
      <c r="BY14" s="81"/>
      <c r="BZ14" s="79"/>
      <c r="CA14" s="79"/>
      <c r="CB14" s="81" t="e">
        <f>IF(CB11="Metatrope","Use ‘Metatrope Cards’ template.",IF(VLOOKUP('Card List'!B55,Table1[#All],5,FALSE)=0,"",VLOOKUP('Card List'!B55,Table1[#All],5,FALSE)))</f>
        <v>#N/A</v>
      </c>
      <c r="CC14" s="81"/>
      <c r="CD14" s="81"/>
      <c r="CE14" s="79"/>
      <c r="CF14" s="76"/>
      <c r="CG14" s="77"/>
      <c r="CH14" s="79"/>
      <c r="CI14" s="81" t="e">
        <f>IF(CI11="Metatrope","Use ‘Metatrope Cards’ template.",IF(VLOOKUP('Card List'!B62,Table1[#All],5,FALSE)=0,"",VLOOKUP('Card List'!B62,Table1[#All],5,FALSE)))</f>
        <v>#N/A</v>
      </c>
      <c r="CJ14" s="81"/>
      <c r="CK14" s="81"/>
      <c r="CL14" s="79"/>
      <c r="CM14" s="79"/>
      <c r="CN14" s="81" t="e">
        <f>IF(CN11="Metatrope","Use ‘Metatrope Cards’ template.",IF(VLOOKUP('Card List'!B63,Table1[#All],5,FALSE)=0,"",VLOOKUP('Card List'!B63,Table1[#All],5,FALSE)))</f>
        <v>#N/A</v>
      </c>
      <c r="CO14" s="81"/>
      <c r="CP14" s="81"/>
      <c r="CQ14" s="79"/>
      <c r="CR14" s="76"/>
      <c r="CS14" s="77"/>
      <c r="CT14" s="79"/>
      <c r="CU14" s="81" t="e">
        <f>IF(CU11="Metatrope","Use ‘Metatrope Cards’ template.",IF(VLOOKUP('Card List'!B70,Table1[#All],5,FALSE)=0,"",VLOOKUP('Card List'!B70,Table1[#All],5,FALSE)))</f>
        <v>#N/A</v>
      </c>
      <c r="CV14" s="81"/>
      <c r="CW14" s="81"/>
      <c r="CX14" s="79"/>
      <c r="CY14" s="79"/>
      <c r="CZ14" s="81" t="e">
        <f>IF(CZ11="Metatrope","Use ‘Metatrope Cards’ template.",IF(VLOOKUP('Card List'!B71,Table1[#All],5,FALSE)=0,"",VLOOKUP('Card List'!B71,Table1[#All],5,FALSE)))</f>
        <v>#N/A</v>
      </c>
      <c r="DA14" s="81"/>
      <c r="DB14" s="81"/>
      <c r="DC14" s="79"/>
      <c r="DD14" s="76"/>
      <c r="DE14" s="77"/>
      <c r="DF14" s="79"/>
      <c r="DG14" s="81" t="e">
        <f>IF(DG11="Metatrope","Use ‘Metatrope Cards’ template.",IF(VLOOKUP('Card List'!B78,Table1[#All],5,FALSE)=0,"",VLOOKUP('Card List'!B78,Table1[#All],5,FALSE)))</f>
        <v>#N/A</v>
      </c>
      <c r="DH14" s="81"/>
      <c r="DI14" s="81"/>
      <c r="DJ14" s="79"/>
      <c r="DK14" s="79"/>
      <c r="DL14" s="81" t="e">
        <f>IF(DL11="Metatrope","Use ‘Metatrope Cards’ template.",IF(VLOOKUP('Card List'!B79,Table1[#All],5,FALSE)=0,"",VLOOKUP('Card List'!B79,Table1[#All],5,FALSE)))</f>
        <v>#N/A</v>
      </c>
      <c r="DM14" s="81"/>
      <c r="DN14" s="81"/>
      <c r="DO14" s="79"/>
      <c r="DP14" s="76"/>
    </row>
    <row r="15" spans="1:120" ht="63" customHeight="1" thickTop="1" x14ac:dyDescent="0.25">
      <c r="A15" s="77"/>
      <c r="B15" s="79"/>
      <c r="C15" s="80" t="e">
        <f>IF(OR(C11="Metatrope",VLOOKUP('Card List'!B6,Table1[#All],6,FALSE)=0),"",VLOOKUP('Card List'!B6,Table1[#All],6,FALSE))</f>
        <v>#N/A</v>
      </c>
      <c r="D15" s="80"/>
      <c r="E15" s="80"/>
      <c r="F15" s="79"/>
      <c r="G15" s="79"/>
      <c r="H15" s="80" t="e">
        <f>IF(OR(H11="Metatrope",VLOOKUP('Card List'!B7,Table1[#All],6,FALSE)=0),"",VLOOKUP('Card List'!B7,Table1[#All],6,FALSE))</f>
        <v>#N/A</v>
      </c>
      <c r="I15" s="80"/>
      <c r="J15" s="80"/>
      <c r="K15" s="79"/>
      <c r="L15" s="76"/>
      <c r="M15" s="76"/>
      <c r="N15" s="79"/>
      <c r="O15" s="80" t="e">
        <f>IF(OR(O11="Metatrope",VLOOKUP('Card List'!B14,Table1[#All],6,FALSE)=0),"",VLOOKUP('Card List'!B14,Table1[#All],6,FALSE))</f>
        <v>#N/A</v>
      </c>
      <c r="P15" s="80"/>
      <c r="Q15" s="80"/>
      <c r="R15" s="79"/>
      <c r="S15" s="79"/>
      <c r="T15" s="80" t="e">
        <f>IF(OR(T11="Metatrope",VLOOKUP('Card List'!B15,Table1[#All],6,FALSE)=0),"",VLOOKUP('Card List'!B15,Table1[#All],6,FALSE))</f>
        <v>#N/A</v>
      </c>
      <c r="U15" s="80"/>
      <c r="V15" s="80"/>
      <c r="W15" s="79"/>
      <c r="X15" s="76"/>
      <c r="Y15" s="77"/>
      <c r="Z15" s="79"/>
      <c r="AA15" s="80" t="e">
        <f>IF(OR(AA11="Metatrope",VLOOKUP('Card List'!B22,Table1[#All],6,FALSE)=0),"",VLOOKUP('Card List'!B22,Table1[#All],6,FALSE))</f>
        <v>#N/A</v>
      </c>
      <c r="AB15" s="80"/>
      <c r="AC15" s="80"/>
      <c r="AD15" s="79"/>
      <c r="AE15" s="79"/>
      <c r="AF15" s="80" t="e">
        <f>IF(OR(AF11="Metatrope",VLOOKUP('Card List'!B23,Table1[#All],6,FALSE)=0),"",VLOOKUP('Card List'!B23,Table1[#All],6,FALSE))</f>
        <v>#N/A</v>
      </c>
      <c r="AG15" s="80"/>
      <c r="AH15" s="80"/>
      <c r="AI15" s="79"/>
      <c r="AJ15" s="76"/>
      <c r="AK15" s="77"/>
      <c r="AL15" s="79"/>
      <c r="AM15" s="80" t="e">
        <f>IF(OR(AM11="Metatrope",VLOOKUP('Card List'!B30,Table1[#All],6,FALSE)=0),"",VLOOKUP('Card List'!B30,Table1[#All],6,FALSE))</f>
        <v>#N/A</v>
      </c>
      <c r="AN15" s="80"/>
      <c r="AO15" s="80"/>
      <c r="AP15" s="79"/>
      <c r="AQ15" s="79"/>
      <c r="AR15" s="80" t="e">
        <f>IF(OR(AR11="Metatrope",VLOOKUP('Card List'!B31,Table1[#All],6,FALSE)=0),"",VLOOKUP('Card List'!B31,Table1[#All],6,FALSE))</f>
        <v>#N/A</v>
      </c>
      <c r="AS15" s="80"/>
      <c r="AT15" s="80"/>
      <c r="AU15" s="79"/>
      <c r="AV15" s="76"/>
      <c r="AW15" s="77"/>
      <c r="AX15" s="79"/>
      <c r="AY15" s="80" t="e">
        <f>IF(OR(AY11="Metatrope",VLOOKUP('Card List'!B38,Table1[#All],6,FALSE)=0),"",VLOOKUP('Card List'!B38,Table1[#All],6,FALSE))</f>
        <v>#N/A</v>
      </c>
      <c r="AZ15" s="80"/>
      <c r="BA15" s="80"/>
      <c r="BB15" s="79"/>
      <c r="BC15" s="79"/>
      <c r="BD15" s="80" t="e">
        <f>IF(OR(BD11="Metatrope",VLOOKUP('Card List'!B39,Table1[#All],6,FALSE)=0),"",VLOOKUP('Card List'!B39,Table1[#All],6,FALSE))</f>
        <v>#N/A</v>
      </c>
      <c r="BE15" s="80"/>
      <c r="BF15" s="80"/>
      <c r="BG15" s="79"/>
      <c r="BH15" s="76"/>
      <c r="BI15" s="77"/>
      <c r="BJ15" s="79"/>
      <c r="BK15" s="80" t="e">
        <f>IF(OR(BK11="Metatrope",VLOOKUP('Card List'!B46,Table1[#All],6,FALSE)=0),"",VLOOKUP('Card List'!B46,Table1[#All],6,FALSE))</f>
        <v>#N/A</v>
      </c>
      <c r="BL15" s="80"/>
      <c r="BM15" s="80"/>
      <c r="BN15" s="79"/>
      <c r="BO15" s="79"/>
      <c r="BP15" s="80" t="e">
        <f>IF(OR(BP11="Metatrope",VLOOKUP('Card List'!B47,Table1[#All],6,FALSE)=0),"",VLOOKUP('Card List'!B47,Table1[#All],6,FALSE))</f>
        <v>#N/A</v>
      </c>
      <c r="BQ15" s="80"/>
      <c r="BR15" s="80"/>
      <c r="BS15" s="79"/>
      <c r="BT15" s="76"/>
      <c r="BU15" s="77"/>
      <c r="BV15" s="79"/>
      <c r="BW15" s="80" t="e">
        <f>IF(OR(BW11="Metatrope",VLOOKUP('Card List'!B54,Table1[#All],6,FALSE)=0),"",VLOOKUP('Card List'!B54,Table1[#All],6,FALSE))</f>
        <v>#N/A</v>
      </c>
      <c r="BX15" s="80"/>
      <c r="BY15" s="80"/>
      <c r="BZ15" s="79"/>
      <c r="CA15" s="79"/>
      <c r="CB15" s="80" t="e">
        <f>IF(OR(CB11="Metatrope",VLOOKUP('Card List'!B55,Table1[#All],6,FALSE)=0),"",VLOOKUP('Card List'!B55,Table1[#All],6,FALSE))</f>
        <v>#N/A</v>
      </c>
      <c r="CC15" s="80"/>
      <c r="CD15" s="80"/>
      <c r="CE15" s="79"/>
      <c r="CF15" s="76"/>
      <c r="CG15" s="77"/>
      <c r="CH15" s="79"/>
      <c r="CI15" s="80" t="e">
        <f>IF(OR(CI11="Metatrope",VLOOKUP('Card List'!B62,Table1[#All],6,FALSE)=0),"",VLOOKUP('Card List'!B62,Table1[#All],6,FALSE))</f>
        <v>#N/A</v>
      </c>
      <c r="CJ15" s="80"/>
      <c r="CK15" s="80"/>
      <c r="CL15" s="79"/>
      <c r="CM15" s="79"/>
      <c r="CN15" s="80" t="e">
        <f>IF(OR(CN11="Metatrope",VLOOKUP('Card List'!B63,Table1[#All],6,FALSE)=0),"",VLOOKUP('Card List'!B63,Table1[#All],6,FALSE))</f>
        <v>#N/A</v>
      </c>
      <c r="CO15" s="80"/>
      <c r="CP15" s="80"/>
      <c r="CQ15" s="79"/>
      <c r="CR15" s="76"/>
      <c r="CS15" s="77"/>
      <c r="CT15" s="79"/>
      <c r="CU15" s="80" t="e">
        <f>IF(OR(CU11="Metatrope",VLOOKUP('Card List'!B70,Table1[#All],6,FALSE)=0),"",VLOOKUP('Card List'!B70,Table1[#All],6,FALSE))</f>
        <v>#N/A</v>
      </c>
      <c r="CV15" s="80"/>
      <c r="CW15" s="80"/>
      <c r="CX15" s="79"/>
      <c r="CY15" s="79"/>
      <c r="CZ15" s="80" t="e">
        <f>IF(OR(CZ11="Metatrope",VLOOKUP('Card List'!B71,Table1[#All],6,FALSE)=0),"",VLOOKUP('Card List'!B71,Table1[#All],6,FALSE))</f>
        <v>#N/A</v>
      </c>
      <c r="DA15" s="80"/>
      <c r="DB15" s="80"/>
      <c r="DC15" s="79"/>
      <c r="DD15" s="76"/>
      <c r="DE15" s="77"/>
      <c r="DF15" s="79"/>
      <c r="DG15" s="80" t="e">
        <f>IF(OR(DG11="Metatrope",VLOOKUP('Card List'!B78,Table1[#All],6,FALSE)=0),"",VLOOKUP('Card List'!B78,Table1[#All],6,FALSE))</f>
        <v>#N/A</v>
      </c>
      <c r="DH15" s="80"/>
      <c r="DI15" s="80"/>
      <c r="DJ15" s="79"/>
      <c r="DK15" s="79"/>
      <c r="DL15" s="80" t="e">
        <f>IF(OR(DL11="Metatrope",VLOOKUP('Card List'!B79,Table1[#All],6,FALSE)=0),"",VLOOKUP('Card List'!B79,Table1[#All],6,FALSE))</f>
        <v>#N/A</v>
      </c>
      <c r="DM15" s="80"/>
      <c r="DN15" s="80"/>
      <c r="DO15" s="79"/>
      <c r="DP15" s="76"/>
    </row>
    <row r="16" spans="1:120" s="2" customFormat="1" ht="3.95" customHeight="1" x14ac:dyDescent="0.25">
      <c r="A16" s="77"/>
      <c r="B16" s="4"/>
      <c r="C16" s="78" t="e">
        <f>VLOOKUP('Card List'!B8,Table1[#All],3,FALSE)</f>
        <v>#N/A</v>
      </c>
      <c r="D16" s="78"/>
      <c r="E16" s="78"/>
      <c r="F16" s="3"/>
      <c r="G16" s="4"/>
      <c r="H16" s="78" t="e">
        <f>VLOOKUP('Card List'!B9,Table1[#All],3,FALSE)</f>
        <v>#N/A</v>
      </c>
      <c r="I16" s="78"/>
      <c r="J16" s="78"/>
      <c r="K16" s="55"/>
      <c r="L16" s="76"/>
      <c r="M16" s="76"/>
      <c r="N16" s="56"/>
      <c r="O16" s="78" t="e">
        <f>VLOOKUP('Card List'!B16,Table1[#All],3,FALSE)</f>
        <v>#N/A</v>
      </c>
      <c r="P16" s="78"/>
      <c r="Q16" s="78"/>
      <c r="R16" s="55"/>
      <c r="S16" s="56"/>
      <c r="T16" s="78" t="e">
        <f>VLOOKUP('Card List'!B17,Table1[#All],3,FALSE)</f>
        <v>#N/A</v>
      </c>
      <c r="U16" s="78"/>
      <c r="V16" s="78"/>
      <c r="W16" s="55"/>
      <c r="X16" s="76"/>
      <c r="Y16" s="77"/>
      <c r="Z16" s="56"/>
      <c r="AA16" s="78" t="e">
        <f>VLOOKUP('Card List'!B24,Table1[#All],3,FALSE)</f>
        <v>#N/A</v>
      </c>
      <c r="AB16" s="78"/>
      <c r="AC16" s="78"/>
      <c r="AD16" s="55"/>
      <c r="AE16" s="56"/>
      <c r="AF16" s="78" t="e">
        <f>VLOOKUP('Card List'!B25,Table1[#All],3,FALSE)</f>
        <v>#N/A</v>
      </c>
      <c r="AG16" s="78"/>
      <c r="AH16" s="78"/>
      <c r="AI16" s="55"/>
      <c r="AJ16" s="76"/>
      <c r="AK16" s="77"/>
      <c r="AL16" s="56"/>
      <c r="AM16" s="78" t="e">
        <f>VLOOKUP('Card List'!B32,Table1[#All],3,FALSE)</f>
        <v>#N/A</v>
      </c>
      <c r="AN16" s="78"/>
      <c r="AO16" s="78"/>
      <c r="AP16" s="55"/>
      <c r="AQ16" s="56"/>
      <c r="AR16" s="78" t="e">
        <f>VLOOKUP('Card List'!B33,Table1[#All],3,FALSE)</f>
        <v>#N/A</v>
      </c>
      <c r="AS16" s="78"/>
      <c r="AT16" s="78"/>
      <c r="AU16" s="55"/>
      <c r="AV16" s="76"/>
      <c r="AW16" s="77"/>
      <c r="AX16" s="56"/>
      <c r="AY16" s="78" t="e">
        <f>VLOOKUP('Card List'!B40,Table1[#All],3,FALSE)</f>
        <v>#N/A</v>
      </c>
      <c r="AZ16" s="78"/>
      <c r="BA16" s="78"/>
      <c r="BB16" s="55"/>
      <c r="BC16" s="56"/>
      <c r="BD16" s="78" t="e">
        <f>VLOOKUP('Card List'!B41,Table1[#All],3,FALSE)</f>
        <v>#N/A</v>
      </c>
      <c r="BE16" s="78"/>
      <c r="BF16" s="78"/>
      <c r="BG16" s="55"/>
      <c r="BH16" s="76"/>
      <c r="BI16" s="77"/>
      <c r="BJ16" s="56"/>
      <c r="BK16" s="78" t="e">
        <f>VLOOKUP('Card List'!B48,Table1[#All],3,FALSE)</f>
        <v>#N/A</v>
      </c>
      <c r="BL16" s="78"/>
      <c r="BM16" s="78"/>
      <c r="BN16" s="55"/>
      <c r="BO16" s="56"/>
      <c r="BP16" s="78" t="e">
        <f>VLOOKUP('Card List'!B49,Table1[#All],3,FALSE)</f>
        <v>#N/A</v>
      </c>
      <c r="BQ16" s="78"/>
      <c r="BR16" s="78"/>
      <c r="BS16" s="55"/>
      <c r="BT16" s="76"/>
      <c r="BU16" s="77"/>
      <c r="BV16" s="56"/>
      <c r="BW16" s="78" t="e">
        <f>VLOOKUP('Card List'!B56,Table1[#All],3,FALSE)</f>
        <v>#N/A</v>
      </c>
      <c r="BX16" s="78"/>
      <c r="BY16" s="78"/>
      <c r="BZ16" s="55"/>
      <c r="CA16" s="56"/>
      <c r="CB16" s="78" t="e">
        <f>VLOOKUP('Card List'!B57,Table1[#All],3,FALSE)</f>
        <v>#N/A</v>
      </c>
      <c r="CC16" s="78"/>
      <c r="CD16" s="78"/>
      <c r="CE16" s="55"/>
      <c r="CF16" s="76"/>
      <c r="CG16" s="77"/>
      <c r="CH16" s="56"/>
      <c r="CI16" s="78" t="e">
        <f>VLOOKUP('Card List'!B64,Table1[#All],3,FALSE)</f>
        <v>#N/A</v>
      </c>
      <c r="CJ16" s="78"/>
      <c r="CK16" s="78"/>
      <c r="CL16" s="55"/>
      <c r="CM16" s="56"/>
      <c r="CN16" s="78" t="e">
        <f>VLOOKUP('Card List'!B65,Table1[#All],3,FALSE)</f>
        <v>#N/A</v>
      </c>
      <c r="CO16" s="78"/>
      <c r="CP16" s="78"/>
      <c r="CQ16" s="55"/>
      <c r="CR16" s="76"/>
      <c r="CS16" s="77"/>
      <c r="CT16" s="56"/>
      <c r="CU16" s="78" t="e">
        <f>VLOOKUP('Card List'!B72,Table1[#All],3,FALSE)</f>
        <v>#N/A</v>
      </c>
      <c r="CV16" s="78"/>
      <c r="CW16" s="78"/>
      <c r="CX16" s="55"/>
      <c r="CY16" s="56"/>
      <c r="CZ16" s="78" t="e">
        <f>VLOOKUP('Card List'!B73,Table1[#All],3,FALSE)</f>
        <v>#N/A</v>
      </c>
      <c r="DA16" s="78"/>
      <c r="DB16" s="78"/>
      <c r="DC16" s="55"/>
      <c r="DD16" s="76"/>
      <c r="DE16" s="77"/>
      <c r="DF16" s="56"/>
      <c r="DG16" s="78" t="e">
        <f>VLOOKUP('Card List'!B80,Table1[#All],3,FALSE)</f>
        <v>#N/A</v>
      </c>
      <c r="DH16" s="78"/>
      <c r="DI16" s="78"/>
      <c r="DJ16" s="55"/>
      <c r="DK16" s="56"/>
      <c r="DL16" s="78" t="e">
        <f>VLOOKUP('Card List'!B81,Table1[#All],3,FALSE)</f>
        <v>#N/A</v>
      </c>
      <c r="DM16" s="78"/>
      <c r="DN16" s="78"/>
      <c r="DO16" s="55"/>
      <c r="DP16" s="76"/>
    </row>
    <row r="17" spans="1:120" s="2" customFormat="1" ht="3.95" customHeight="1" x14ac:dyDescent="0.25">
      <c r="A17" s="77"/>
      <c r="B17" s="6"/>
      <c r="C17" s="78"/>
      <c r="D17" s="78"/>
      <c r="E17" s="78"/>
      <c r="F17" s="5"/>
      <c r="G17" s="6"/>
      <c r="H17" s="78"/>
      <c r="I17" s="78"/>
      <c r="J17" s="78"/>
      <c r="K17" s="57"/>
      <c r="L17" s="76"/>
      <c r="M17" s="76"/>
      <c r="N17" s="58"/>
      <c r="O17" s="78"/>
      <c r="P17" s="78"/>
      <c r="Q17" s="78"/>
      <c r="R17" s="57"/>
      <c r="S17" s="58"/>
      <c r="T17" s="78"/>
      <c r="U17" s="78"/>
      <c r="V17" s="78"/>
      <c r="W17" s="57"/>
      <c r="X17" s="76"/>
      <c r="Y17" s="77"/>
      <c r="Z17" s="58"/>
      <c r="AA17" s="78"/>
      <c r="AB17" s="78"/>
      <c r="AC17" s="78"/>
      <c r="AD17" s="57"/>
      <c r="AE17" s="58"/>
      <c r="AF17" s="78"/>
      <c r="AG17" s="78"/>
      <c r="AH17" s="78"/>
      <c r="AI17" s="57"/>
      <c r="AJ17" s="76"/>
      <c r="AK17" s="77"/>
      <c r="AL17" s="58"/>
      <c r="AM17" s="78"/>
      <c r="AN17" s="78"/>
      <c r="AO17" s="78"/>
      <c r="AP17" s="57"/>
      <c r="AQ17" s="58"/>
      <c r="AR17" s="78"/>
      <c r="AS17" s="78"/>
      <c r="AT17" s="78"/>
      <c r="AU17" s="57"/>
      <c r="AV17" s="76"/>
      <c r="AW17" s="77"/>
      <c r="AX17" s="58"/>
      <c r="AY17" s="78"/>
      <c r="AZ17" s="78"/>
      <c r="BA17" s="78"/>
      <c r="BB17" s="57"/>
      <c r="BC17" s="58"/>
      <c r="BD17" s="78"/>
      <c r="BE17" s="78"/>
      <c r="BF17" s="78"/>
      <c r="BG17" s="57"/>
      <c r="BH17" s="76"/>
      <c r="BI17" s="77"/>
      <c r="BJ17" s="58"/>
      <c r="BK17" s="78"/>
      <c r="BL17" s="78"/>
      <c r="BM17" s="78"/>
      <c r="BN17" s="57"/>
      <c r="BO17" s="58"/>
      <c r="BP17" s="78"/>
      <c r="BQ17" s="78"/>
      <c r="BR17" s="78"/>
      <c r="BS17" s="57"/>
      <c r="BT17" s="76"/>
      <c r="BU17" s="77"/>
      <c r="BV17" s="58"/>
      <c r="BW17" s="78"/>
      <c r="BX17" s="78"/>
      <c r="BY17" s="78"/>
      <c r="BZ17" s="57"/>
      <c r="CA17" s="58"/>
      <c r="CB17" s="78"/>
      <c r="CC17" s="78"/>
      <c r="CD17" s="78"/>
      <c r="CE17" s="57"/>
      <c r="CF17" s="76"/>
      <c r="CG17" s="77"/>
      <c r="CH17" s="58"/>
      <c r="CI17" s="78"/>
      <c r="CJ17" s="78"/>
      <c r="CK17" s="78"/>
      <c r="CL17" s="57"/>
      <c r="CM17" s="58"/>
      <c r="CN17" s="78"/>
      <c r="CO17" s="78"/>
      <c r="CP17" s="78"/>
      <c r="CQ17" s="57"/>
      <c r="CR17" s="76"/>
      <c r="CS17" s="77"/>
      <c r="CT17" s="58"/>
      <c r="CU17" s="78"/>
      <c r="CV17" s="78"/>
      <c r="CW17" s="78"/>
      <c r="CX17" s="57"/>
      <c r="CY17" s="58"/>
      <c r="CZ17" s="78"/>
      <c r="DA17" s="78"/>
      <c r="DB17" s="78"/>
      <c r="DC17" s="57"/>
      <c r="DD17" s="76"/>
      <c r="DE17" s="77"/>
      <c r="DF17" s="58"/>
      <c r="DG17" s="78"/>
      <c r="DH17" s="78"/>
      <c r="DI17" s="78"/>
      <c r="DJ17" s="57"/>
      <c r="DK17" s="58"/>
      <c r="DL17" s="78"/>
      <c r="DM17" s="78"/>
      <c r="DN17" s="78"/>
      <c r="DO17" s="57"/>
      <c r="DP17" s="76"/>
    </row>
    <row r="18" spans="1:120" ht="45" customHeight="1" thickBot="1" x14ac:dyDescent="0.3">
      <c r="A18" s="77"/>
      <c r="B18" s="79"/>
      <c r="C18" s="27"/>
      <c r="D18" s="61" t="e">
        <f>IF(C16="Metatrope","X",IF(VLOOKUP('Card List'!B8,Table1[#All],4,FALSE)=0,"",VLOOKUP('Card List'!B8,Table1[#All],4,FALSE)))</f>
        <v>#N/A</v>
      </c>
      <c r="E18" s="62" t="e">
        <f>IF(C16="Metatrope","XXX",IF(VLOOKUP('Card List'!B8,Table1[#All],2,FALSE)=0,"",VLOOKUP('Card List'!B8,Table1[#All],2,FALSE)))</f>
        <v>#N/A</v>
      </c>
      <c r="F18" s="79"/>
      <c r="G18" s="79"/>
      <c r="H18" s="27"/>
      <c r="I18" s="61" t="e">
        <f>IF(H16="Metatrope","X",IF(VLOOKUP('Card List'!B9,Table1[#All],4,FALSE)=0,"",VLOOKUP('Card List'!B9,Table1[#All],4,FALSE)))</f>
        <v>#N/A</v>
      </c>
      <c r="J18" s="62" t="e">
        <f>IF(H16="Metatrope","XXX",IF(VLOOKUP('Card List'!B9,Table1[#All],2,FALSE)=0,"",VLOOKUP('Card List'!B9,Table1[#All],2,FALSE)))</f>
        <v>#N/A</v>
      </c>
      <c r="K18" s="79"/>
      <c r="L18" s="76"/>
      <c r="M18" s="76"/>
      <c r="N18" s="79"/>
      <c r="O18" s="27"/>
      <c r="P18" s="61" t="e">
        <f>IF(O16="Metatrope","X",IF(VLOOKUP('Card List'!B16,Table1[#All],4,FALSE)=0,"",VLOOKUP('Card List'!B16,Table1[#All],4,FALSE)))</f>
        <v>#N/A</v>
      </c>
      <c r="Q18" s="62" t="e">
        <f>IF(O16="Metatrope","XXX",IF(VLOOKUP('Card List'!B16,Table1[#All],2,FALSE)=0,"",VLOOKUP('Card List'!B16,Table1[#All],2,FALSE)))</f>
        <v>#N/A</v>
      </c>
      <c r="R18" s="79"/>
      <c r="S18" s="79"/>
      <c r="T18" s="27"/>
      <c r="U18" s="61" t="e">
        <f>IF(T16="Metatrope","X",IF(VLOOKUP('Card List'!B17,Table1[#All],4,FALSE)=0,"",VLOOKUP('Card List'!B17,Table1[#All],4,FALSE)))</f>
        <v>#N/A</v>
      </c>
      <c r="V18" s="62" t="e">
        <f>IF(T16="Metatrope","XXX",IF(VLOOKUP('Card List'!B17,Table1[#All],2,FALSE)=0,"",VLOOKUP('Card List'!B17,Table1[#All],2,FALSE)))</f>
        <v>#N/A</v>
      </c>
      <c r="W18" s="79"/>
      <c r="X18" s="76"/>
      <c r="Y18" s="77"/>
      <c r="Z18" s="79"/>
      <c r="AA18" s="27"/>
      <c r="AB18" s="61" t="e">
        <f>IF(AA16="Metatrope","X",IF(VLOOKUP('Card List'!B24,Table1[#All],4,FALSE)=0,"",VLOOKUP('Card List'!B24,Table1[#All],4,FALSE)))</f>
        <v>#N/A</v>
      </c>
      <c r="AC18" s="62" t="e">
        <f>IF(AA16="Metatrope","XXX",IF(VLOOKUP('Card List'!B24,Table1[#All],2,FALSE)=0,"",VLOOKUP('Card List'!B24,Table1[#All],2,FALSE)))</f>
        <v>#N/A</v>
      </c>
      <c r="AD18" s="79"/>
      <c r="AE18" s="79"/>
      <c r="AF18" s="27"/>
      <c r="AG18" s="61" t="e">
        <f>IF(AF16="Metatrope","X",IF(VLOOKUP('Card List'!B25,Table1[#All],4,FALSE)=0,"",VLOOKUP('Card List'!B25,Table1[#All],4,FALSE)))</f>
        <v>#N/A</v>
      </c>
      <c r="AH18" s="62" t="e">
        <f>IF(AF16="Metatrope","XXX",IF(VLOOKUP('Card List'!B25,Table1[#All],2,FALSE)=0,"",VLOOKUP('Card List'!B25,Table1[#All],2,FALSE)))</f>
        <v>#N/A</v>
      </c>
      <c r="AI18" s="79"/>
      <c r="AJ18" s="76"/>
      <c r="AK18" s="77"/>
      <c r="AL18" s="79"/>
      <c r="AM18" s="60"/>
      <c r="AN18" s="61" t="e">
        <f>IF(AM16="Metatrope","X",IF(VLOOKUP('Card List'!B32,Table1[#All],4,FALSE)=0,"",VLOOKUP('Card List'!B32,Table1[#All],4,FALSE)))</f>
        <v>#N/A</v>
      </c>
      <c r="AO18" s="62" t="e">
        <f>IF(AM16="Metatrope","XXX",IF(VLOOKUP('Card List'!B32,Table1[#All],2,FALSE)=0,"",VLOOKUP('Card List'!B32,Table1[#All],2,FALSE)))</f>
        <v>#N/A</v>
      </c>
      <c r="AP18" s="79"/>
      <c r="AQ18" s="79"/>
      <c r="AR18" s="60"/>
      <c r="AS18" s="61" t="e">
        <f>IF(AR16="Metatrope","X",IF(VLOOKUP('Card List'!B33,Table1[#All],4,FALSE)=0,"",VLOOKUP('Card List'!B33,Table1[#All],4,FALSE)))</f>
        <v>#N/A</v>
      </c>
      <c r="AT18" s="62" t="e">
        <f>IF(AR16="Metatrope","XXX",IF(VLOOKUP('Card List'!B33,Table1[#All],2,FALSE)=0,"",VLOOKUP('Card List'!B33,Table1[#All],2,FALSE)))</f>
        <v>#N/A</v>
      </c>
      <c r="AU18" s="79"/>
      <c r="AV18" s="76"/>
      <c r="AW18" s="77"/>
      <c r="AX18" s="79"/>
      <c r="AY18" s="60"/>
      <c r="AZ18" s="61" t="e">
        <f>IF(AY16="Metatrope","X",IF(VLOOKUP('Card List'!B40,Table1[#All],4,FALSE)=0,"",VLOOKUP('Card List'!B40,Table1[#All],4,FALSE)))</f>
        <v>#N/A</v>
      </c>
      <c r="BA18" s="62" t="e">
        <f>IF(AY16="Metatrope","XXX",IF(VLOOKUP('Card List'!B40,Table1[#All],2,FALSE)=0,"",VLOOKUP('Card List'!B40,Table1[#All],2,FALSE)))</f>
        <v>#N/A</v>
      </c>
      <c r="BB18" s="79"/>
      <c r="BC18" s="79"/>
      <c r="BD18" s="60"/>
      <c r="BE18" s="61" t="e">
        <f>IF(BD16="Metatrope","X",IF(VLOOKUP('Card List'!B41,Table1[#All],4,FALSE)=0,"",VLOOKUP('Card List'!B41,Table1[#All],4,FALSE)))</f>
        <v>#N/A</v>
      </c>
      <c r="BF18" s="62" t="e">
        <f>IF(BD16="Metatrope","XXX",IF(VLOOKUP('Card List'!B41,Table1[#All],2,FALSE)=0,"",VLOOKUP('Card List'!B41,Table1[#All],2,FALSE)))</f>
        <v>#N/A</v>
      </c>
      <c r="BG18" s="79"/>
      <c r="BH18" s="76"/>
      <c r="BI18" s="77"/>
      <c r="BJ18" s="79"/>
      <c r="BK18" s="27"/>
      <c r="BL18" s="61" t="e">
        <f>IF(BK16="Metatrope","X",IF(VLOOKUP('Card List'!B48,Table1[#All],4,FALSE)=0,"",VLOOKUP('Card List'!B48,Table1[#All],4,FALSE)))</f>
        <v>#N/A</v>
      </c>
      <c r="BM18" s="62" t="e">
        <f>IF(BK16="Metatrope","XXX",IF(VLOOKUP('Card List'!B48,Table1[#All],2,FALSE)=0,"",VLOOKUP('Card List'!B48,Table1[#All],2,FALSE)))</f>
        <v>#N/A</v>
      </c>
      <c r="BN18" s="79"/>
      <c r="BO18" s="79"/>
      <c r="BP18" s="27"/>
      <c r="BQ18" s="61" t="e">
        <f>IF(BP16="Metatrope","X",IF(VLOOKUP('Card List'!B49,Table1[#All],4,FALSE)=0,"",VLOOKUP('Card List'!B49,Table1[#All],4,FALSE)))</f>
        <v>#N/A</v>
      </c>
      <c r="BR18" s="62" t="e">
        <f>IF(BP16="Metatrope","XXX",IF(VLOOKUP('Card List'!B49,Table1[#All],2,FALSE)=0,"",VLOOKUP('Card List'!B49,Table1[#All],2,FALSE)))</f>
        <v>#N/A</v>
      </c>
      <c r="BS18" s="79"/>
      <c r="BT18" s="76"/>
      <c r="BU18" s="77"/>
      <c r="BV18" s="79"/>
      <c r="BW18" s="60"/>
      <c r="BX18" s="61" t="e">
        <f>IF(BW16="Metatrope","X",IF(VLOOKUP('Card List'!B56,Table1[#All],4,FALSE)=0,"",VLOOKUP('Card List'!B56,Table1[#All],4,FALSE)))</f>
        <v>#N/A</v>
      </c>
      <c r="BY18" s="62" t="e">
        <f>IF(BW16="Metatrope","XXX",IF(VLOOKUP('Card List'!B56,Table1[#All],2,FALSE)=0,"",VLOOKUP('Card List'!B56,Table1[#All],2,FALSE)))</f>
        <v>#N/A</v>
      </c>
      <c r="BZ18" s="79"/>
      <c r="CA18" s="79"/>
      <c r="CB18" s="27"/>
      <c r="CC18" s="61" t="e">
        <f>IF(CB16="Metatrope","X",IF(VLOOKUP('Card List'!B57,Table1[#All],4,FALSE)=0,"",VLOOKUP('Card List'!B57,Table1[#All],4,FALSE)))</f>
        <v>#N/A</v>
      </c>
      <c r="CD18" s="62" t="e">
        <f>IF(CB16="Metatrope","XXX",IF(VLOOKUP('Card List'!B57,Table1[#All],2,FALSE)=0,"",VLOOKUP('Card List'!B57,Table1[#All],2,FALSE)))</f>
        <v>#N/A</v>
      </c>
      <c r="CE18" s="79"/>
      <c r="CF18" s="76"/>
      <c r="CG18" s="77"/>
      <c r="CH18" s="79"/>
      <c r="CI18" s="27"/>
      <c r="CJ18" s="61" t="e">
        <f>IF(CI16="Metatrope","X",IF(VLOOKUP('Card List'!B64,Table1[#All],4,FALSE)=0,"",VLOOKUP('Card List'!B64,Table1[#All],4,FALSE)))</f>
        <v>#N/A</v>
      </c>
      <c r="CK18" s="62" t="e">
        <f>IF(CI16="Metatrope","XXX",IF(VLOOKUP('Card List'!B64,Table1[#All],2,FALSE)=0,"",VLOOKUP('Card List'!B64,Table1[#All],2,FALSE)))</f>
        <v>#N/A</v>
      </c>
      <c r="CL18" s="79"/>
      <c r="CM18" s="79"/>
      <c r="CN18" s="27"/>
      <c r="CO18" s="61" t="e">
        <f>IF(CN16="Metatrope","X",IF(VLOOKUP('Card List'!B65,Table1[#All],4,FALSE)=0,"",VLOOKUP('Card List'!B65,Table1[#All],4,FALSE)))</f>
        <v>#N/A</v>
      </c>
      <c r="CP18" s="62" t="e">
        <f>IF(CN16="Metatrope","XXX",IF(VLOOKUP('Card List'!B65,Table1[#All],2,FALSE)=0,"",VLOOKUP('Card List'!B65,Table1[#All],2,FALSE)))</f>
        <v>#N/A</v>
      </c>
      <c r="CQ18" s="79"/>
      <c r="CR18" s="76"/>
      <c r="CS18" s="77"/>
      <c r="CT18" s="79"/>
      <c r="CU18" s="27"/>
      <c r="CV18" s="61" t="e">
        <f>IF(CU16="Metatrope","X",IF(VLOOKUP('Card List'!B72,Table1[#All],4,FALSE)=0,"",VLOOKUP('Card List'!B72,Table1[#All],4,FALSE)))</f>
        <v>#N/A</v>
      </c>
      <c r="CW18" s="62" t="e">
        <f>IF(CU16="Metatrope","XXX",IF(VLOOKUP('Card List'!B72,Table1[#All],2,FALSE)=0,"",VLOOKUP('Card List'!B72,Table1[#All],2,FALSE)))</f>
        <v>#N/A</v>
      </c>
      <c r="CX18" s="79"/>
      <c r="CY18" s="79"/>
      <c r="CZ18" s="27"/>
      <c r="DA18" s="61" t="e">
        <f>IF(CZ16="Metatrope","X",IF(VLOOKUP('Card List'!B73,Table1[#All],4,FALSE)=0,"",VLOOKUP('Card List'!B73,Table1[#All],4,FALSE)))</f>
        <v>#N/A</v>
      </c>
      <c r="DB18" s="62" t="e">
        <f>IF(CZ16="Metatrope","XXX",IF(VLOOKUP('Card List'!B73,Table1[#All],2,FALSE)=0,"",VLOOKUP('Card List'!B73,Table1[#All],2,FALSE)))</f>
        <v>#N/A</v>
      </c>
      <c r="DC18" s="79"/>
      <c r="DD18" s="76"/>
      <c r="DE18" s="77"/>
      <c r="DF18" s="79"/>
      <c r="DG18" s="27"/>
      <c r="DH18" s="61" t="e">
        <f>IF(DG16="Metatrope","X",IF(VLOOKUP('Card List'!B80,Table1[#All],4,FALSE)=0,"",VLOOKUP('Card List'!B80,Table1[#All],4,FALSE)))</f>
        <v>#N/A</v>
      </c>
      <c r="DI18" s="62" t="e">
        <f>IF(DG16="Metatrope","XXX",IF(VLOOKUP('Card List'!B80,Table1[#All],2,FALSE)=0,"",VLOOKUP('Card List'!B80,Table1[#All],2,FALSE)))</f>
        <v>#N/A</v>
      </c>
      <c r="DJ18" s="79"/>
      <c r="DK18" s="79"/>
      <c r="DL18" s="27"/>
      <c r="DM18" s="61" t="e">
        <f>IF(DL16="Metatrope","X",IF(VLOOKUP('Card List'!B81,Table1[#All],4,FALSE)=0,"",VLOOKUP('Card List'!B81,Table1[#All],4,FALSE)))</f>
        <v>#N/A</v>
      </c>
      <c r="DN18" s="62" t="e">
        <f>IF(DL16="Metatrope","XXX",IF(VLOOKUP('Card List'!B81,Table1[#All],2,FALSE)=0,"",VLOOKUP('Card List'!B81,Table1[#All],2,FALSE)))</f>
        <v>#N/A</v>
      </c>
      <c r="DO18" s="79"/>
      <c r="DP18" s="76"/>
    </row>
    <row r="19" spans="1:120" ht="63" customHeight="1" thickTop="1" thickBot="1" x14ac:dyDescent="0.3">
      <c r="A19" s="77"/>
      <c r="B19" s="79"/>
      <c r="C19" s="81" t="e">
        <f>IF(C16="Metatrope","Use ‘Metatrope Cards’ template.",IF(VLOOKUP('Card List'!B8,Table1[#All],5,FALSE)=0,"",VLOOKUP('Card List'!B8,Table1[#All],5,FALSE)))</f>
        <v>#N/A</v>
      </c>
      <c r="D19" s="81"/>
      <c r="E19" s="81"/>
      <c r="F19" s="79"/>
      <c r="G19" s="79"/>
      <c r="H19" s="81" t="e">
        <f>IF(H16="Metatrope","Use ‘Metatrope Cards’ template.",IF(VLOOKUP('Card List'!B9,Table1[#All],5,FALSE)=0,"",VLOOKUP('Card List'!B9,Table1[#All],5,FALSE)))</f>
        <v>#N/A</v>
      </c>
      <c r="I19" s="81"/>
      <c r="J19" s="81"/>
      <c r="K19" s="79"/>
      <c r="L19" s="76"/>
      <c r="M19" s="76"/>
      <c r="N19" s="79"/>
      <c r="O19" s="81" t="e">
        <f>IF(O16="Metatrope","Use ‘Metatrope Cards’ template.",IF(VLOOKUP('Card List'!B16,Table1[#All],5,FALSE)=0,"",VLOOKUP('Card List'!B16,Table1[#All],5,FALSE)))</f>
        <v>#N/A</v>
      </c>
      <c r="P19" s="81"/>
      <c r="Q19" s="81"/>
      <c r="R19" s="79"/>
      <c r="S19" s="79"/>
      <c r="T19" s="81" t="e">
        <f>IF(T16="Metatrope","Use ‘Metatrope Cards’ template.",IF(VLOOKUP('Card List'!B17,Table1[#All],5,FALSE)=0,"",VLOOKUP('Card List'!B17,Table1[#All],5,FALSE)))</f>
        <v>#N/A</v>
      </c>
      <c r="U19" s="81"/>
      <c r="V19" s="81"/>
      <c r="W19" s="79"/>
      <c r="X19" s="76"/>
      <c r="Y19" s="77"/>
      <c r="Z19" s="79"/>
      <c r="AA19" s="81" t="e">
        <f>IF(AA16="Metatrope","Use ‘Metatrope Cards’ template.",IF(VLOOKUP('Card List'!B24,Table1[#All],5,FALSE)=0,"",VLOOKUP('Card List'!B24,Table1[#All],5,FALSE)))</f>
        <v>#N/A</v>
      </c>
      <c r="AB19" s="81"/>
      <c r="AC19" s="81"/>
      <c r="AD19" s="79"/>
      <c r="AE19" s="79"/>
      <c r="AF19" s="81" t="e">
        <f>IF(AF16="Metatrope","Use ‘Metatrope Cards’ template.",IF(VLOOKUP('Card List'!B25,Table1[#All],5,FALSE)=0,"",VLOOKUP('Card List'!B25,Table1[#All],5,FALSE)))</f>
        <v>#N/A</v>
      </c>
      <c r="AG19" s="81"/>
      <c r="AH19" s="81"/>
      <c r="AI19" s="79"/>
      <c r="AJ19" s="76"/>
      <c r="AK19" s="77"/>
      <c r="AL19" s="79"/>
      <c r="AM19" s="81" t="e">
        <f>IF(AM16="Metatrope","Use ‘Metatrope Cards’ template.",IF(VLOOKUP('Card List'!B32,Table1[#All],5,FALSE)=0,"",VLOOKUP('Card List'!B32,Table1[#All],5,FALSE)))</f>
        <v>#N/A</v>
      </c>
      <c r="AN19" s="81"/>
      <c r="AO19" s="81"/>
      <c r="AP19" s="79"/>
      <c r="AQ19" s="79"/>
      <c r="AR19" s="81" t="e">
        <f>IF(AR16="Metatrope","Use ‘Metatrope Cards’ template.",IF(VLOOKUP('Card List'!B33,Table1[#All],5,FALSE)=0,"",VLOOKUP('Card List'!B33,Table1[#All],5,FALSE)))</f>
        <v>#N/A</v>
      </c>
      <c r="AS19" s="81"/>
      <c r="AT19" s="81"/>
      <c r="AU19" s="79"/>
      <c r="AV19" s="76"/>
      <c r="AW19" s="77"/>
      <c r="AX19" s="79"/>
      <c r="AY19" s="81" t="e">
        <f>IF(AY16="Metatrope","Use ‘Metatrope Cards’ template.",IF(VLOOKUP('Card List'!B40,Table1[#All],5,FALSE)=0,"",VLOOKUP('Card List'!B40,Table1[#All],5,FALSE)))</f>
        <v>#N/A</v>
      </c>
      <c r="AZ19" s="81"/>
      <c r="BA19" s="81"/>
      <c r="BB19" s="79"/>
      <c r="BC19" s="79"/>
      <c r="BD19" s="81" t="e">
        <f>IF(BD16="Metatrope","Use ‘Metatrope Cards’ template.",IF(VLOOKUP('Card List'!B41,Table1[#All],5,FALSE)=0,"",VLOOKUP('Card List'!B41,Table1[#All],5,FALSE)))</f>
        <v>#N/A</v>
      </c>
      <c r="BE19" s="81"/>
      <c r="BF19" s="81"/>
      <c r="BG19" s="79"/>
      <c r="BH19" s="76"/>
      <c r="BI19" s="77"/>
      <c r="BJ19" s="79"/>
      <c r="BK19" s="81" t="e">
        <f>IF(BK16="Metatrope","Use ‘Metatrope Cards’ template.",IF(VLOOKUP('Card List'!B48,Table1[#All],5,FALSE)=0,"",VLOOKUP('Card List'!B48,Table1[#All],5,FALSE)))</f>
        <v>#N/A</v>
      </c>
      <c r="BL19" s="81"/>
      <c r="BM19" s="81"/>
      <c r="BN19" s="79"/>
      <c r="BO19" s="79"/>
      <c r="BP19" s="81" t="e">
        <f>IF(BP16="Metatrope","Use ‘Metatrope Cards’ template.",IF(VLOOKUP('Card List'!B49,Table1[#All],5,FALSE)=0,"",VLOOKUP('Card List'!B49,Table1[#All],5,FALSE)))</f>
        <v>#N/A</v>
      </c>
      <c r="BQ19" s="81"/>
      <c r="BR19" s="81"/>
      <c r="BS19" s="79"/>
      <c r="BT19" s="76"/>
      <c r="BU19" s="77"/>
      <c r="BV19" s="79"/>
      <c r="BW19" s="81" t="e">
        <f>IF(BW16="Metatrope","Use ‘Metatrope Cards’ template.",IF(VLOOKUP('Card List'!B56,Table1[#All],5,FALSE)=0,"",VLOOKUP('Card List'!B56,Table1[#All],5,FALSE)))</f>
        <v>#N/A</v>
      </c>
      <c r="BX19" s="81"/>
      <c r="BY19" s="81"/>
      <c r="BZ19" s="79"/>
      <c r="CA19" s="79"/>
      <c r="CB19" s="81" t="e">
        <f>IF(CB16="Metatrope","Use ‘Metatrope Cards’ template.",IF(VLOOKUP('Card List'!B57,Table1[#All],5,FALSE)=0,"",VLOOKUP('Card List'!B57,Table1[#All],5,FALSE)))</f>
        <v>#N/A</v>
      </c>
      <c r="CC19" s="81"/>
      <c r="CD19" s="81"/>
      <c r="CE19" s="79"/>
      <c r="CF19" s="76"/>
      <c r="CG19" s="77"/>
      <c r="CH19" s="79"/>
      <c r="CI19" s="81" t="e">
        <f>IF(CI16="Metatrope","Use ‘Metatrope Cards’ template.",IF(VLOOKUP('Card List'!B64,Table1[#All],5,FALSE)=0,"",VLOOKUP('Card List'!B64,Table1[#All],5,FALSE)))</f>
        <v>#N/A</v>
      </c>
      <c r="CJ19" s="81"/>
      <c r="CK19" s="81"/>
      <c r="CL19" s="79"/>
      <c r="CM19" s="79"/>
      <c r="CN19" s="81" t="e">
        <f>IF(CN16="Metatrope","Use ‘Metatrope Cards’ template.",IF(VLOOKUP('Card List'!B65,Table1[#All],5,FALSE)=0,"",VLOOKUP('Card List'!B65,Table1[#All],5,FALSE)))</f>
        <v>#N/A</v>
      </c>
      <c r="CO19" s="81"/>
      <c r="CP19" s="81"/>
      <c r="CQ19" s="79"/>
      <c r="CR19" s="76"/>
      <c r="CS19" s="77"/>
      <c r="CT19" s="79"/>
      <c r="CU19" s="81" t="e">
        <f>IF(CU16="Metatrope","Use ‘Metatrope Cards’ template.",IF(VLOOKUP('Card List'!B72,Table1[#All],5,FALSE)=0,"",VLOOKUP('Card List'!B72,Table1[#All],5,FALSE)))</f>
        <v>#N/A</v>
      </c>
      <c r="CV19" s="81"/>
      <c r="CW19" s="81"/>
      <c r="CX19" s="79"/>
      <c r="CY19" s="79"/>
      <c r="CZ19" s="81" t="e">
        <f>IF(CZ16="Metatrope","Use ‘Metatrope Cards’ template.",IF(VLOOKUP('Card List'!B73,Table1[#All],5,FALSE)=0,"",VLOOKUP('Card List'!B73,Table1[#All],5,FALSE)))</f>
        <v>#N/A</v>
      </c>
      <c r="DA19" s="81"/>
      <c r="DB19" s="81"/>
      <c r="DC19" s="79"/>
      <c r="DD19" s="76"/>
      <c r="DE19" s="77"/>
      <c r="DF19" s="79"/>
      <c r="DG19" s="81" t="e">
        <f>IF(DG16="Metatrope","Use ‘Metatrope Cards’ template.",IF(VLOOKUP('Card List'!B80,Table1[#All],5,FALSE)=0,"",VLOOKUP('Card List'!B80,Table1[#All],5,FALSE)))</f>
        <v>#N/A</v>
      </c>
      <c r="DH19" s="81"/>
      <c r="DI19" s="81"/>
      <c r="DJ19" s="79"/>
      <c r="DK19" s="79"/>
      <c r="DL19" s="81" t="e">
        <f>IF(DL16="Metatrope","Use ‘Metatrope Cards’ template.",IF(VLOOKUP('Card List'!B81,Table1[#All],5,FALSE)=0,"",VLOOKUP('Card List'!B81,Table1[#All],5,FALSE)))</f>
        <v>#N/A</v>
      </c>
      <c r="DM19" s="81"/>
      <c r="DN19" s="81"/>
      <c r="DO19" s="79"/>
      <c r="DP19" s="76"/>
    </row>
    <row r="20" spans="1:120" ht="63" customHeight="1" thickTop="1" x14ac:dyDescent="0.25">
      <c r="A20" s="77"/>
      <c r="B20" s="79"/>
      <c r="C20" s="80" t="e">
        <f>IF(OR(C16="Metatrope",VLOOKUP('Card List'!B8,Table1[#All],6,FALSE)=0),"",VLOOKUP('Card List'!B8,Table1[#All],6,FALSE))</f>
        <v>#N/A</v>
      </c>
      <c r="D20" s="80"/>
      <c r="E20" s="80"/>
      <c r="F20" s="79"/>
      <c r="G20" s="79"/>
      <c r="H20" s="80" t="e">
        <f>IF(OR(H16="Metatrope",VLOOKUP('Card List'!B9,Table1[#All],6,FALSE)=0),"",VLOOKUP('Card List'!B9,Table1[#All],6,FALSE))</f>
        <v>#N/A</v>
      </c>
      <c r="I20" s="80"/>
      <c r="J20" s="80"/>
      <c r="K20" s="79"/>
      <c r="L20" s="76"/>
      <c r="M20" s="76"/>
      <c r="N20" s="79"/>
      <c r="O20" s="80" t="e">
        <f>IF(OR(O16="Metatrope",VLOOKUP('Card List'!B16,Table1[#All],6,FALSE)=0),"",VLOOKUP('Card List'!B16,Table1[#All],6,FALSE))</f>
        <v>#N/A</v>
      </c>
      <c r="P20" s="80"/>
      <c r="Q20" s="80"/>
      <c r="R20" s="79"/>
      <c r="S20" s="79"/>
      <c r="T20" s="80" t="e">
        <f>IF(OR(T16="Metatrope",VLOOKUP('Card List'!B17,Table1[#All],6,FALSE)=0),"",VLOOKUP('Card List'!B17,Table1[#All],6,FALSE))</f>
        <v>#N/A</v>
      </c>
      <c r="U20" s="80"/>
      <c r="V20" s="80"/>
      <c r="W20" s="79"/>
      <c r="X20" s="76"/>
      <c r="Y20" s="77"/>
      <c r="Z20" s="79"/>
      <c r="AA20" s="80" t="e">
        <f>IF(OR(AA16="Metatrope",VLOOKUP('Card List'!B24,Table1[#All],6,FALSE)=0),"",VLOOKUP('Card List'!B24,Table1[#All],6,FALSE))</f>
        <v>#N/A</v>
      </c>
      <c r="AB20" s="80"/>
      <c r="AC20" s="80"/>
      <c r="AD20" s="79"/>
      <c r="AE20" s="79"/>
      <c r="AF20" s="80" t="e">
        <f>IF(OR(AF16="Metatrope",VLOOKUP('Card List'!B25,Table1[#All],6,FALSE)=0),"",VLOOKUP('Card List'!B25,Table1[#All],6,FALSE))</f>
        <v>#N/A</v>
      </c>
      <c r="AG20" s="80"/>
      <c r="AH20" s="80"/>
      <c r="AI20" s="79"/>
      <c r="AJ20" s="76"/>
      <c r="AK20" s="77"/>
      <c r="AL20" s="79"/>
      <c r="AM20" s="80" t="e">
        <f>IF(OR(AM16="Metatrope",VLOOKUP('Card List'!B32,Table1[#All],6,FALSE)=0),"",VLOOKUP('Card List'!B32,Table1[#All],6,FALSE))</f>
        <v>#N/A</v>
      </c>
      <c r="AN20" s="80"/>
      <c r="AO20" s="80"/>
      <c r="AP20" s="79"/>
      <c r="AQ20" s="79"/>
      <c r="AR20" s="80" t="e">
        <f>IF(OR(AR16="Metatrope",VLOOKUP('Card List'!B33,Table1[#All],6,FALSE)=0),"",VLOOKUP('Card List'!B33,Table1[#All],6,FALSE))</f>
        <v>#N/A</v>
      </c>
      <c r="AS20" s="80"/>
      <c r="AT20" s="80"/>
      <c r="AU20" s="79"/>
      <c r="AV20" s="76"/>
      <c r="AW20" s="77"/>
      <c r="AX20" s="79"/>
      <c r="AY20" s="80" t="e">
        <f>IF(OR(AY16="Metatrope",VLOOKUP('Card List'!B40,Table1[#All],6,FALSE)=0),"",VLOOKUP('Card List'!B40,Table1[#All],6,FALSE))</f>
        <v>#N/A</v>
      </c>
      <c r="AZ20" s="80"/>
      <c r="BA20" s="80"/>
      <c r="BB20" s="79"/>
      <c r="BC20" s="79"/>
      <c r="BD20" s="80" t="e">
        <f>IF(OR(BD16="Metatrope",VLOOKUP('Card List'!B41,Table1[#All],6,FALSE)=0),"",VLOOKUP('Card List'!B41,Table1[#All],6,FALSE))</f>
        <v>#N/A</v>
      </c>
      <c r="BE20" s="80"/>
      <c r="BF20" s="80"/>
      <c r="BG20" s="79"/>
      <c r="BH20" s="76"/>
      <c r="BI20" s="77"/>
      <c r="BJ20" s="79"/>
      <c r="BK20" s="80" t="e">
        <f>IF(OR(BK16="Metatrope",VLOOKUP('Card List'!B48,Table1[#All],6,FALSE)=0),"",VLOOKUP('Card List'!B48,Table1[#All],6,FALSE))</f>
        <v>#N/A</v>
      </c>
      <c r="BL20" s="80"/>
      <c r="BM20" s="80"/>
      <c r="BN20" s="79"/>
      <c r="BO20" s="79"/>
      <c r="BP20" s="80" t="e">
        <f>IF(OR(BP16="Metatrope",VLOOKUP('Card List'!B49,Table1[#All],6,FALSE)=0),"",VLOOKUP('Card List'!B49,Table1[#All],6,FALSE))</f>
        <v>#N/A</v>
      </c>
      <c r="BQ20" s="80"/>
      <c r="BR20" s="80"/>
      <c r="BS20" s="79"/>
      <c r="BT20" s="76"/>
      <c r="BU20" s="77"/>
      <c r="BV20" s="79"/>
      <c r="BW20" s="80" t="e">
        <f>IF(OR(BW16="Metatrope",VLOOKUP('Card List'!B56,Table1[#All],6,FALSE)=0),"",VLOOKUP('Card List'!B56,Table1[#All],6,FALSE))</f>
        <v>#N/A</v>
      </c>
      <c r="BX20" s="80"/>
      <c r="BY20" s="80"/>
      <c r="BZ20" s="79"/>
      <c r="CA20" s="79"/>
      <c r="CB20" s="80" t="e">
        <f>IF(OR(CB16="Metatrope",VLOOKUP('Card List'!B57,Table1[#All],6,FALSE)=0),"",VLOOKUP('Card List'!B57,Table1[#All],6,FALSE))</f>
        <v>#N/A</v>
      </c>
      <c r="CC20" s="80"/>
      <c r="CD20" s="80"/>
      <c r="CE20" s="79"/>
      <c r="CF20" s="76"/>
      <c r="CG20" s="77"/>
      <c r="CH20" s="79"/>
      <c r="CI20" s="80" t="e">
        <f>IF(OR(CI16="Metatrope",VLOOKUP('Card List'!B64,Table1[#All],6,FALSE)=0),"",VLOOKUP('Card List'!B64,Table1[#All],6,FALSE))</f>
        <v>#N/A</v>
      </c>
      <c r="CJ20" s="80"/>
      <c r="CK20" s="80"/>
      <c r="CL20" s="79"/>
      <c r="CM20" s="79"/>
      <c r="CN20" s="80" t="e">
        <f>IF(OR(CN16="Metatrope",VLOOKUP('Card List'!B65,Table1[#All],6,FALSE)=0),"",VLOOKUP('Card List'!B65,Table1[#All],6,FALSE))</f>
        <v>#N/A</v>
      </c>
      <c r="CO20" s="80"/>
      <c r="CP20" s="80"/>
      <c r="CQ20" s="79"/>
      <c r="CR20" s="76"/>
      <c r="CS20" s="77"/>
      <c r="CT20" s="79"/>
      <c r="CU20" s="80" t="e">
        <f>IF(OR(CU16="Metatrope",VLOOKUP('Card List'!B72,Table1[#All],6,FALSE)=0),"",VLOOKUP('Card List'!B72,Table1[#All],6,FALSE))</f>
        <v>#N/A</v>
      </c>
      <c r="CV20" s="80"/>
      <c r="CW20" s="80"/>
      <c r="CX20" s="79"/>
      <c r="CY20" s="79"/>
      <c r="CZ20" s="80" t="e">
        <f>IF(OR(CZ16="Metatrope",VLOOKUP('Card List'!B73,Table1[#All],6,FALSE)=0),"",VLOOKUP('Card List'!B73,Table1[#All],6,FALSE))</f>
        <v>#N/A</v>
      </c>
      <c r="DA20" s="80"/>
      <c r="DB20" s="80"/>
      <c r="DC20" s="79"/>
      <c r="DD20" s="76"/>
      <c r="DE20" s="77"/>
      <c r="DF20" s="79"/>
      <c r="DG20" s="80" t="e">
        <f>IF(OR(DG16="Metatrope",VLOOKUP('Card List'!B80,Table1[#All],6,FALSE)=0),"",VLOOKUP('Card List'!B80,Table1[#All],6,FALSE))</f>
        <v>#N/A</v>
      </c>
      <c r="DH20" s="80"/>
      <c r="DI20" s="80"/>
      <c r="DJ20" s="79"/>
      <c r="DK20" s="79"/>
      <c r="DL20" s="80" t="e">
        <f>IF(OR(DL16="Metatrope",VLOOKUP('Card List'!B81,Table1[#All],6,FALSE)=0),"",VLOOKUP('Card List'!B81,Table1[#All],6,FALSE))</f>
        <v>#N/A</v>
      </c>
      <c r="DM20" s="80"/>
      <c r="DN20" s="80"/>
      <c r="DO20" s="79"/>
      <c r="DP20" s="76"/>
    </row>
    <row r="21" spans="1:120" s="2" customFormat="1" ht="3.95" customHeight="1" x14ac:dyDescent="0.25">
      <c r="A21" s="77"/>
      <c r="B21" s="56"/>
      <c r="C21" s="78"/>
      <c r="D21" s="78"/>
      <c r="E21" s="78"/>
      <c r="F21" s="3"/>
      <c r="G21" s="4"/>
      <c r="H21" s="78"/>
      <c r="I21" s="78"/>
      <c r="J21" s="78"/>
      <c r="K21" s="55"/>
      <c r="L21" s="76"/>
      <c r="M21" s="76"/>
      <c r="N21" s="56"/>
      <c r="O21" s="78"/>
      <c r="P21" s="78"/>
      <c r="Q21" s="78"/>
      <c r="R21" s="55"/>
      <c r="S21" s="56"/>
      <c r="T21" s="78"/>
      <c r="U21" s="78"/>
      <c r="V21" s="78"/>
      <c r="W21" s="55"/>
      <c r="X21" s="76"/>
      <c r="Y21" s="77"/>
      <c r="Z21" s="56"/>
      <c r="AA21" s="78"/>
      <c r="AB21" s="78"/>
      <c r="AC21" s="78"/>
      <c r="AD21" s="55"/>
      <c r="AE21" s="56"/>
      <c r="AF21" s="78"/>
      <c r="AG21" s="78"/>
      <c r="AH21" s="78"/>
      <c r="AI21" s="55"/>
      <c r="AJ21" s="76"/>
      <c r="AK21" s="77"/>
      <c r="AL21" s="56"/>
      <c r="AM21" s="78"/>
      <c r="AN21" s="78"/>
      <c r="AO21" s="78"/>
      <c r="AP21" s="55"/>
      <c r="AQ21" s="56"/>
      <c r="AR21" s="78"/>
      <c r="AS21" s="78"/>
      <c r="AT21" s="78"/>
      <c r="AU21" s="55"/>
      <c r="AV21" s="76"/>
      <c r="AW21" s="77"/>
      <c r="AX21" s="56"/>
      <c r="AY21" s="78"/>
      <c r="AZ21" s="78"/>
      <c r="BA21" s="78"/>
      <c r="BB21" s="55"/>
      <c r="BC21" s="56"/>
      <c r="BD21" s="78"/>
      <c r="BE21" s="78"/>
      <c r="BF21" s="78"/>
      <c r="BG21" s="55"/>
      <c r="BH21" s="76"/>
      <c r="BI21" s="77"/>
      <c r="BJ21" s="56"/>
      <c r="BK21" s="78"/>
      <c r="BL21" s="78"/>
      <c r="BM21" s="78"/>
      <c r="BN21" s="55"/>
      <c r="BO21" s="56"/>
      <c r="BP21" s="78"/>
      <c r="BQ21" s="78"/>
      <c r="BR21" s="78"/>
      <c r="BS21" s="55"/>
      <c r="BT21" s="76"/>
      <c r="BU21" s="77"/>
      <c r="BV21" s="56"/>
      <c r="BW21" s="78"/>
      <c r="BX21" s="78"/>
      <c r="BY21" s="78"/>
      <c r="BZ21" s="55"/>
      <c r="CA21" s="56"/>
      <c r="CB21" s="78"/>
      <c r="CC21" s="78"/>
      <c r="CD21" s="78"/>
      <c r="CE21" s="55"/>
      <c r="CF21" s="76"/>
      <c r="CG21" s="77"/>
      <c r="CH21" s="56"/>
      <c r="CI21" s="78"/>
      <c r="CJ21" s="78"/>
      <c r="CK21" s="78"/>
      <c r="CL21" s="55"/>
      <c r="CM21" s="56"/>
      <c r="CN21" s="78"/>
      <c r="CO21" s="78"/>
      <c r="CP21" s="78"/>
      <c r="CQ21" s="55"/>
      <c r="CR21" s="76"/>
      <c r="CS21" s="77"/>
      <c r="CT21" s="56"/>
      <c r="CU21" s="78"/>
      <c r="CV21" s="78"/>
      <c r="CW21" s="78"/>
      <c r="CX21" s="55"/>
      <c r="CY21" s="56"/>
      <c r="CZ21" s="78"/>
      <c r="DA21" s="78"/>
      <c r="DB21" s="78"/>
      <c r="DC21" s="55"/>
      <c r="DD21" s="76"/>
      <c r="DE21" s="77"/>
      <c r="DF21" s="56"/>
      <c r="DG21" s="78"/>
      <c r="DH21" s="78"/>
      <c r="DI21" s="78"/>
      <c r="DJ21" s="55"/>
      <c r="DK21" s="56"/>
      <c r="DL21" s="78"/>
      <c r="DM21" s="78"/>
      <c r="DN21" s="78"/>
      <c r="DO21" s="55"/>
      <c r="DP21" s="76"/>
    </row>
    <row r="22" spans="1:120" ht="6" customHeight="1" x14ac:dyDescent="0.25">
      <c r="A22" s="77"/>
      <c r="B22" s="76"/>
      <c r="C22" s="76"/>
      <c r="D22" s="76"/>
      <c r="E22" s="76"/>
      <c r="F22" s="76"/>
      <c r="G22" s="76"/>
      <c r="H22" s="76"/>
      <c r="I22" s="76"/>
      <c r="J22" s="76"/>
      <c r="K22" s="76"/>
      <c r="L22" s="76"/>
      <c r="M22" s="76"/>
      <c r="N22" s="76"/>
      <c r="O22" s="76"/>
      <c r="P22" s="76"/>
      <c r="Q22" s="76"/>
      <c r="R22" s="76"/>
      <c r="S22" s="76"/>
      <c r="T22" s="76"/>
      <c r="U22" s="76"/>
      <c r="V22" s="76"/>
      <c r="W22" s="76"/>
      <c r="X22" s="76"/>
      <c r="Y22" s="77"/>
      <c r="Z22" s="76"/>
      <c r="AA22" s="76"/>
      <c r="AB22" s="76"/>
      <c r="AC22" s="76"/>
      <c r="AD22" s="76"/>
      <c r="AE22" s="76"/>
      <c r="AF22" s="76"/>
      <c r="AG22" s="76"/>
      <c r="AH22" s="76"/>
      <c r="AI22" s="76"/>
      <c r="AJ22" s="76"/>
      <c r="AK22" s="77"/>
      <c r="AL22" s="76"/>
      <c r="AM22" s="76"/>
      <c r="AN22" s="76"/>
      <c r="AO22" s="76"/>
      <c r="AP22" s="76"/>
      <c r="AQ22" s="76"/>
      <c r="AR22" s="76"/>
      <c r="AS22" s="76"/>
      <c r="AT22" s="76"/>
      <c r="AU22" s="76"/>
      <c r="AV22" s="76"/>
      <c r="AW22" s="77"/>
      <c r="AX22" s="76"/>
      <c r="AY22" s="76"/>
      <c r="AZ22" s="76"/>
      <c r="BA22" s="76"/>
      <c r="BB22" s="76"/>
      <c r="BC22" s="76"/>
      <c r="BD22" s="76"/>
      <c r="BE22" s="76"/>
      <c r="BF22" s="76"/>
      <c r="BG22" s="76"/>
      <c r="BH22" s="76"/>
      <c r="BI22" s="77"/>
      <c r="BJ22" s="76"/>
      <c r="BK22" s="76"/>
      <c r="BL22" s="76"/>
      <c r="BM22" s="76"/>
      <c r="BN22" s="76"/>
      <c r="BO22" s="76"/>
      <c r="BP22" s="76"/>
      <c r="BQ22" s="76"/>
      <c r="BR22" s="76"/>
      <c r="BS22" s="76"/>
      <c r="BT22" s="76"/>
      <c r="BU22" s="77"/>
      <c r="BV22" s="76"/>
      <c r="BW22" s="76"/>
      <c r="BX22" s="76"/>
      <c r="BY22" s="76"/>
      <c r="BZ22" s="76"/>
      <c r="CA22" s="76"/>
      <c r="CB22" s="76"/>
      <c r="CC22" s="76"/>
      <c r="CD22" s="76"/>
      <c r="CE22" s="76"/>
      <c r="CF22" s="76"/>
      <c r="CG22" s="77"/>
      <c r="CH22" s="76"/>
      <c r="CI22" s="76"/>
      <c r="CJ22" s="76"/>
      <c r="CK22" s="76"/>
      <c r="CL22" s="76"/>
      <c r="CM22" s="76"/>
      <c r="CN22" s="76"/>
      <c r="CO22" s="76"/>
      <c r="CP22" s="76"/>
      <c r="CQ22" s="76"/>
      <c r="CR22" s="76"/>
      <c r="CS22" s="77"/>
      <c r="CT22" s="76"/>
      <c r="CU22" s="76"/>
      <c r="CV22" s="76"/>
      <c r="CW22" s="76"/>
      <c r="CX22" s="76"/>
      <c r="CY22" s="76"/>
      <c r="CZ22" s="76"/>
      <c r="DA22" s="76"/>
      <c r="DB22" s="76"/>
      <c r="DC22" s="76"/>
      <c r="DD22" s="76"/>
      <c r="DE22" s="77"/>
      <c r="DF22" s="76"/>
      <c r="DG22" s="76"/>
      <c r="DH22" s="76"/>
      <c r="DI22" s="76"/>
      <c r="DJ22" s="76"/>
      <c r="DK22" s="76"/>
      <c r="DL22" s="76"/>
      <c r="DM22" s="76"/>
      <c r="DN22" s="76"/>
      <c r="DO22" s="76"/>
      <c r="DP22" s="76"/>
    </row>
  </sheetData>
  <mergeCells count="420">
    <mergeCell ref="CU19:CW19"/>
    <mergeCell ref="CZ19:DB19"/>
    <mergeCell ref="CU20:CW20"/>
    <mergeCell ref="CZ20:DB20"/>
    <mergeCell ref="DG4:DI4"/>
    <mergeCell ref="DL4:DN4"/>
    <mergeCell ref="DG5:DI5"/>
    <mergeCell ref="DL5:DN5"/>
    <mergeCell ref="DG9:DI9"/>
    <mergeCell ref="DL9:DN9"/>
    <mergeCell ref="DG10:DI10"/>
    <mergeCell ref="DL10:DN10"/>
    <mergeCell ref="DG14:DI14"/>
    <mergeCell ref="DL14:DN14"/>
    <mergeCell ref="DG15:DI15"/>
    <mergeCell ref="DL15:DN15"/>
    <mergeCell ref="DG19:DI19"/>
    <mergeCell ref="DL19:DN19"/>
    <mergeCell ref="DG20:DI20"/>
    <mergeCell ref="DL20:DN20"/>
    <mergeCell ref="CU4:CW4"/>
    <mergeCell ref="CZ4:DB4"/>
    <mergeCell ref="CU9:CW9"/>
    <mergeCell ref="CZ9:DB9"/>
    <mergeCell ref="CU10:CW10"/>
    <mergeCell ref="CZ10:DB10"/>
    <mergeCell ref="CU14:CW14"/>
    <mergeCell ref="CZ14:DB14"/>
    <mergeCell ref="CI4:CK4"/>
    <mergeCell ref="CN4:CP4"/>
    <mergeCell ref="CI5:CK5"/>
    <mergeCell ref="CN5:CP5"/>
    <mergeCell ref="CI9:CK9"/>
    <mergeCell ref="CN9:CP9"/>
    <mergeCell ref="CI10:CK10"/>
    <mergeCell ref="CN10:CP10"/>
    <mergeCell ref="CI14:CK14"/>
    <mergeCell ref="CN14:CP14"/>
    <mergeCell ref="CL3:CM5"/>
    <mergeCell ref="CQ3:CQ5"/>
    <mergeCell ref="CQ8:CQ10"/>
    <mergeCell ref="CQ13:CQ15"/>
    <mergeCell ref="CT3:CT5"/>
    <mergeCell ref="CT8:CT10"/>
    <mergeCell ref="CU15:CW15"/>
    <mergeCell ref="CZ15:DB15"/>
    <mergeCell ref="BW20:BY20"/>
    <mergeCell ref="CB20:CD20"/>
    <mergeCell ref="BW10:BY10"/>
    <mergeCell ref="CB10:CD10"/>
    <mergeCell ref="BW14:BY14"/>
    <mergeCell ref="CB14:CD14"/>
    <mergeCell ref="BW15:BY15"/>
    <mergeCell ref="CB15:CD15"/>
    <mergeCell ref="CN20:CP20"/>
    <mergeCell ref="CI15:CK15"/>
    <mergeCell ref="CN15:CP15"/>
    <mergeCell ref="CI19:CK19"/>
    <mergeCell ref="CN19:CP19"/>
    <mergeCell ref="CI20:CK20"/>
    <mergeCell ref="CL8:CM10"/>
    <mergeCell ref="CL13:CM15"/>
    <mergeCell ref="CL18:CM20"/>
    <mergeCell ref="BW4:BY4"/>
    <mergeCell ref="CB4:CD4"/>
    <mergeCell ref="BW5:BY5"/>
    <mergeCell ref="CB5:CD5"/>
    <mergeCell ref="BW9:BY9"/>
    <mergeCell ref="CB9:CD9"/>
    <mergeCell ref="BP20:BR20"/>
    <mergeCell ref="BK4:BM4"/>
    <mergeCell ref="BP4:BR4"/>
    <mergeCell ref="BK5:BM5"/>
    <mergeCell ref="BP5:BR5"/>
    <mergeCell ref="BK9:BM9"/>
    <mergeCell ref="BP9:BR9"/>
    <mergeCell ref="BK10:BM10"/>
    <mergeCell ref="BP10:BR10"/>
    <mergeCell ref="BK14:BM14"/>
    <mergeCell ref="BP14:BR14"/>
    <mergeCell ref="BK15:BM15"/>
    <mergeCell ref="BP15:BR15"/>
    <mergeCell ref="BK19:BM19"/>
    <mergeCell ref="BP19:BR19"/>
    <mergeCell ref="BK20:BM20"/>
    <mergeCell ref="BW19:BY19"/>
    <mergeCell ref="CB19:CD19"/>
    <mergeCell ref="AY19:BA19"/>
    <mergeCell ref="BD19:BF19"/>
    <mergeCell ref="AY20:BA20"/>
    <mergeCell ref="BD20:BF20"/>
    <mergeCell ref="AY10:BA10"/>
    <mergeCell ref="BD10:BF10"/>
    <mergeCell ref="AY14:BA14"/>
    <mergeCell ref="BD14:BF14"/>
    <mergeCell ref="AY15:BA15"/>
    <mergeCell ref="BD15:BF15"/>
    <mergeCell ref="AY4:BA4"/>
    <mergeCell ref="BD4:BF4"/>
    <mergeCell ref="AY5:BA5"/>
    <mergeCell ref="BD5:BF5"/>
    <mergeCell ref="AY9:BA9"/>
    <mergeCell ref="BD9:BF9"/>
    <mergeCell ref="C20:E20"/>
    <mergeCell ref="H20:J20"/>
    <mergeCell ref="C9:E9"/>
    <mergeCell ref="C14:E14"/>
    <mergeCell ref="H14:J14"/>
    <mergeCell ref="C10:E10"/>
    <mergeCell ref="H10:J10"/>
    <mergeCell ref="C15:E15"/>
    <mergeCell ref="H15:J15"/>
    <mergeCell ref="H9:J9"/>
    <mergeCell ref="C19:E19"/>
    <mergeCell ref="H19:J19"/>
    <mergeCell ref="C4:E4"/>
    <mergeCell ref="H4:J4"/>
    <mergeCell ref="C5:E5"/>
    <mergeCell ref="H5:J5"/>
    <mergeCell ref="O9:Q9"/>
    <mergeCell ref="T9:V9"/>
    <mergeCell ref="Z3:Z5"/>
    <mergeCell ref="Z8:Z10"/>
    <mergeCell ref="Y1:Y22"/>
    <mergeCell ref="Z1:AI1"/>
    <mergeCell ref="O19:Q19"/>
    <mergeCell ref="T19:V19"/>
    <mergeCell ref="O20:Q20"/>
    <mergeCell ref="T20:V20"/>
    <mergeCell ref="O10:Q10"/>
    <mergeCell ref="T10:V10"/>
    <mergeCell ref="O14:Q14"/>
    <mergeCell ref="T14:V14"/>
    <mergeCell ref="O15:Q15"/>
    <mergeCell ref="T15:V15"/>
    <mergeCell ref="O2:Q2"/>
    <mergeCell ref="O21:Q21"/>
    <mergeCell ref="T2:V2"/>
    <mergeCell ref="T21:V21"/>
    <mergeCell ref="Z13:Z15"/>
    <mergeCell ref="Z18:Z20"/>
    <mergeCell ref="AD3:AE5"/>
    <mergeCell ref="AD8:AE10"/>
    <mergeCell ref="AD13:AE15"/>
    <mergeCell ref="AD18:AE20"/>
    <mergeCell ref="AM15:AO15"/>
    <mergeCell ref="AR15:AT15"/>
    <mergeCell ref="AL3:AL5"/>
    <mergeCell ref="AL8:AL10"/>
    <mergeCell ref="AL13:AL15"/>
    <mergeCell ref="AL18:AL20"/>
    <mergeCell ref="AP3:AQ5"/>
    <mergeCell ref="AP8:AQ10"/>
    <mergeCell ref="AP13:AQ15"/>
    <mergeCell ref="C21:E21"/>
    <mergeCell ref="F3:G5"/>
    <mergeCell ref="F8:G10"/>
    <mergeCell ref="F13:G15"/>
    <mergeCell ref="F18:G20"/>
    <mergeCell ref="H2:J2"/>
    <mergeCell ref="H21:J21"/>
    <mergeCell ref="B8:B10"/>
    <mergeCell ref="B13:B15"/>
    <mergeCell ref="B18:B20"/>
    <mergeCell ref="B3:B5"/>
    <mergeCell ref="C2:E2"/>
    <mergeCell ref="K3:K5"/>
    <mergeCell ref="K8:K10"/>
    <mergeCell ref="K13:K15"/>
    <mergeCell ref="K18:K20"/>
    <mergeCell ref="C6:E7"/>
    <mergeCell ref="C11:E12"/>
    <mergeCell ref="C16:E17"/>
    <mergeCell ref="H6:J7"/>
    <mergeCell ref="H11:J12"/>
    <mergeCell ref="H16:J17"/>
    <mergeCell ref="N3:N5"/>
    <mergeCell ref="N8:N10"/>
    <mergeCell ref="N13:N15"/>
    <mergeCell ref="N18:N20"/>
    <mergeCell ref="R3:S5"/>
    <mergeCell ref="R8:S10"/>
    <mergeCell ref="R13:S15"/>
    <mergeCell ref="R18:S20"/>
    <mergeCell ref="W3:W5"/>
    <mergeCell ref="W8:W10"/>
    <mergeCell ref="W13:W15"/>
    <mergeCell ref="W18:W20"/>
    <mergeCell ref="O4:Q4"/>
    <mergeCell ref="T4:V4"/>
    <mergeCell ref="O5:Q5"/>
    <mergeCell ref="T5:V5"/>
    <mergeCell ref="O6:Q7"/>
    <mergeCell ref="O11:Q12"/>
    <mergeCell ref="O16:Q17"/>
    <mergeCell ref="T6:V7"/>
    <mergeCell ref="T11:V12"/>
    <mergeCell ref="T16:V17"/>
    <mergeCell ref="AI3:AI5"/>
    <mergeCell ref="AI8:AI10"/>
    <mergeCell ref="AI13:AI15"/>
    <mergeCell ref="AI18:AI20"/>
    <mergeCell ref="AF20:AH20"/>
    <mergeCell ref="AA10:AC10"/>
    <mergeCell ref="AF10:AH10"/>
    <mergeCell ref="AA14:AC14"/>
    <mergeCell ref="AF14:AH14"/>
    <mergeCell ref="AA15:AC15"/>
    <mergeCell ref="AF15:AH15"/>
    <mergeCell ref="AA19:AC19"/>
    <mergeCell ref="AF19:AH19"/>
    <mergeCell ref="AA20:AC20"/>
    <mergeCell ref="AA4:AC4"/>
    <mergeCell ref="AF4:AH4"/>
    <mergeCell ref="AA5:AC5"/>
    <mergeCell ref="AF5:AH5"/>
    <mergeCell ref="AA2:AC2"/>
    <mergeCell ref="AA6:AC7"/>
    <mergeCell ref="AA11:AC12"/>
    <mergeCell ref="AA16:AC17"/>
    <mergeCell ref="AA21:AC21"/>
    <mergeCell ref="AF2:AH2"/>
    <mergeCell ref="AF6:AH7"/>
    <mergeCell ref="AF11:AH12"/>
    <mergeCell ref="AF16:AH17"/>
    <mergeCell ref="AF21:AH21"/>
    <mergeCell ref="AA9:AC9"/>
    <mergeCell ref="AF9:AH9"/>
    <mergeCell ref="AX18:AX20"/>
    <mergeCell ref="AP18:AQ20"/>
    <mergeCell ref="AU3:AU5"/>
    <mergeCell ref="AU8:AU10"/>
    <mergeCell ref="AU13:AU15"/>
    <mergeCell ref="AU18:AU20"/>
    <mergeCell ref="AM2:AO2"/>
    <mergeCell ref="AM6:AO7"/>
    <mergeCell ref="AM11:AO12"/>
    <mergeCell ref="AM16:AO17"/>
    <mergeCell ref="AM4:AO4"/>
    <mergeCell ref="AR4:AT4"/>
    <mergeCell ref="AM5:AO5"/>
    <mergeCell ref="AR5:AT5"/>
    <mergeCell ref="AM9:AO9"/>
    <mergeCell ref="AR9:AT9"/>
    <mergeCell ref="AM19:AO19"/>
    <mergeCell ref="AR19:AT19"/>
    <mergeCell ref="AM20:AO20"/>
    <mergeCell ref="AR20:AT20"/>
    <mergeCell ref="AM10:AO10"/>
    <mergeCell ref="AR10:AT10"/>
    <mergeCell ref="AM14:AO14"/>
    <mergeCell ref="AR14:AT14"/>
    <mergeCell ref="BS18:BS20"/>
    <mergeCell ref="BK2:BM2"/>
    <mergeCell ref="BK6:BM7"/>
    <mergeCell ref="BK11:BM12"/>
    <mergeCell ref="BK16:BM17"/>
    <mergeCell ref="AY21:BA21"/>
    <mergeCell ref="BD2:BF2"/>
    <mergeCell ref="BD6:BF7"/>
    <mergeCell ref="BD11:BF12"/>
    <mergeCell ref="BD16:BF17"/>
    <mergeCell ref="BD21:BF21"/>
    <mergeCell ref="BJ3:BJ5"/>
    <mergeCell ref="BJ8:BJ10"/>
    <mergeCell ref="BJ13:BJ15"/>
    <mergeCell ref="BJ18:BJ20"/>
    <mergeCell ref="BH1:BH22"/>
    <mergeCell ref="BI1:BI22"/>
    <mergeCell ref="BJ1:BS1"/>
    <mergeCell ref="BB3:BC5"/>
    <mergeCell ref="BB8:BC10"/>
    <mergeCell ref="BB13:BC15"/>
    <mergeCell ref="BB18:BC20"/>
    <mergeCell ref="BG3:BG5"/>
    <mergeCell ref="BG8:BG10"/>
    <mergeCell ref="BW2:BY2"/>
    <mergeCell ref="BW6:BY7"/>
    <mergeCell ref="BW11:BY12"/>
    <mergeCell ref="BW16:BY17"/>
    <mergeCell ref="BK21:BM21"/>
    <mergeCell ref="BP2:BR2"/>
    <mergeCell ref="BP6:BR7"/>
    <mergeCell ref="BP11:BR12"/>
    <mergeCell ref="BP16:BR17"/>
    <mergeCell ref="BP21:BR21"/>
    <mergeCell ref="BV3:BV5"/>
    <mergeCell ref="BV8:BV10"/>
    <mergeCell ref="BV13:BV15"/>
    <mergeCell ref="BV18:BV20"/>
    <mergeCell ref="BT1:BT22"/>
    <mergeCell ref="BJ22:BS22"/>
    <mergeCell ref="BU1:BU22"/>
    <mergeCell ref="BN3:BO5"/>
    <mergeCell ref="BN8:BO10"/>
    <mergeCell ref="BN13:BO15"/>
    <mergeCell ref="BN18:BO20"/>
    <mergeCell ref="BS3:BS5"/>
    <mergeCell ref="BS8:BS10"/>
    <mergeCell ref="BS13:BS15"/>
    <mergeCell ref="CI21:CK21"/>
    <mergeCell ref="CN2:CP2"/>
    <mergeCell ref="CN6:CP7"/>
    <mergeCell ref="CN11:CP12"/>
    <mergeCell ref="CN16:CP17"/>
    <mergeCell ref="CN21:CP21"/>
    <mergeCell ref="BW21:BY21"/>
    <mergeCell ref="CB2:CD2"/>
    <mergeCell ref="CB6:CD7"/>
    <mergeCell ref="CB11:CD12"/>
    <mergeCell ref="CB16:CD17"/>
    <mergeCell ref="CB21:CD21"/>
    <mergeCell ref="CH3:CH5"/>
    <mergeCell ref="CH8:CH10"/>
    <mergeCell ref="CH13:CH15"/>
    <mergeCell ref="CH18:CH20"/>
    <mergeCell ref="BZ3:CA5"/>
    <mergeCell ref="BZ8:CA10"/>
    <mergeCell ref="BZ13:CA15"/>
    <mergeCell ref="BZ18:CA20"/>
    <mergeCell ref="CE3:CE5"/>
    <mergeCell ref="CE8:CE10"/>
    <mergeCell ref="CE13:CE15"/>
    <mergeCell ref="CE18:CE20"/>
    <mergeCell ref="DO3:DO5"/>
    <mergeCell ref="DO8:DO10"/>
    <mergeCell ref="DO13:DO15"/>
    <mergeCell ref="DO18:DO20"/>
    <mergeCell ref="CU2:CW2"/>
    <mergeCell ref="CU6:CW7"/>
    <mergeCell ref="CU11:CW12"/>
    <mergeCell ref="CU16:CW17"/>
    <mergeCell ref="CU21:CW21"/>
    <mergeCell ref="CZ2:DB2"/>
    <mergeCell ref="CZ6:DB7"/>
    <mergeCell ref="CZ11:DB12"/>
    <mergeCell ref="CZ16:DB17"/>
    <mergeCell ref="CZ21:DB21"/>
    <mergeCell ref="CX3:CY5"/>
    <mergeCell ref="CX8:CY10"/>
    <mergeCell ref="CX13:CY15"/>
    <mergeCell ref="CX18:CY20"/>
    <mergeCell ref="DC3:DC5"/>
    <mergeCell ref="DC8:DC10"/>
    <mergeCell ref="DC13:DC15"/>
    <mergeCell ref="DC18:DC20"/>
    <mergeCell ref="CU5:CW5"/>
    <mergeCell ref="CZ5:DB5"/>
    <mergeCell ref="A1:A22"/>
    <mergeCell ref="B1:K1"/>
    <mergeCell ref="L1:L22"/>
    <mergeCell ref="B22:K22"/>
    <mergeCell ref="M1:M22"/>
    <mergeCell ref="N1:W1"/>
    <mergeCell ref="X1:X22"/>
    <mergeCell ref="N22:W22"/>
    <mergeCell ref="DG2:DI2"/>
    <mergeCell ref="DG6:DI7"/>
    <mergeCell ref="DG11:DI12"/>
    <mergeCell ref="DG16:DI17"/>
    <mergeCell ref="DG21:DI21"/>
    <mergeCell ref="DF3:DF5"/>
    <mergeCell ref="DF8:DF10"/>
    <mergeCell ref="DF13:DF15"/>
    <mergeCell ref="DF18:DF20"/>
    <mergeCell ref="CT13:CT15"/>
    <mergeCell ref="CT18:CT20"/>
    <mergeCell ref="CQ18:CQ20"/>
    <mergeCell ref="CI2:CK2"/>
    <mergeCell ref="CI6:CK7"/>
    <mergeCell ref="CI11:CK12"/>
    <mergeCell ref="CI16:CK17"/>
    <mergeCell ref="AJ1:AJ22"/>
    <mergeCell ref="Z22:AI22"/>
    <mergeCell ref="AK1:AK22"/>
    <mergeCell ref="AL1:AU1"/>
    <mergeCell ref="AV1:AV22"/>
    <mergeCell ref="AL22:AU22"/>
    <mergeCell ref="AW1:AW22"/>
    <mergeCell ref="AX1:BG1"/>
    <mergeCell ref="AX22:BG22"/>
    <mergeCell ref="BG13:BG15"/>
    <mergeCell ref="BG18:BG20"/>
    <mergeCell ref="AY2:BA2"/>
    <mergeCell ref="AY6:BA7"/>
    <mergeCell ref="AY11:BA12"/>
    <mergeCell ref="AY16:BA17"/>
    <mergeCell ref="AM21:AO21"/>
    <mergeCell ref="AR2:AT2"/>
    <mergeCell ref="AR6:AT7"/>
    <mergeCell ref="AR11:AT12"/>
    <mergeCell ref="AR16:AT17"/>
    <mergeCell ref="AR21:AT21"/>
    <mergeCell ref="AX3:AX5"/>
    <mergeCell ref="AX8:AX10"/>
    <mergeCell ref="AX13:AX15"/>
    <mergeCell ref="CT1:DC1"/>
    <mergeCell ref="DD1:DD22"/>
    <mergeCell ref="CT22:DC22"/>
    <mergeCell ref="DE1:DE22"/>
    <mergeCell ref="DF1:DO1"/>
    <mergeCell ref="DP1:DP22"/>
    <mergeCell ref="DF22:DO22"/>
    <mergeCell ref="BV1:CE1"/>
    <mergeCell ref="CF1:CF22"/>
    <mergeCell ref="BV22:CE22"/>
    <mergeCell ref="CG1:CG22"/>
    <mergeCell ref="CH1:CQ1"/>
    <mergeCell ref="CR1:CR22"/>
    <mergeCell ref="CH22:CQ22"/>
    <mergeCell ref="CS1:CS22"/>
    <mergeCell ref="DL2:DN2"/>
    <mergeCell ref="DL6:DN7"/>
    <mergeCell ref="DL11:DN12"/>
    <mergeCell ref="DL16:DN17"/>
    <mergeCell ref="DL21:DN21"/>
    <mergeCell ref="DJ3:DK5"/>
    <mergeCell ref="DJ8:DK10"/>
    <mergeCell ref="DJ13:DK15"/>
    <mergeCell ref="DJ18:DK20"/>
  </mergeCells>
  <phoneticPr fontId="2" type="noConversion"/>
  <conditionalFormatting sqref="C3:E5">
    <cfRule type="expression" dxfId="335" priority="691">
      <formula>$C$2="Object"</formula>
    </cfRule>
    <cfRule type="expression" dxfId="334" priority="692">
      <formula>$C$2="Narrative Device"</formula>
    </cfRule>
    <cfRule type="expression" dxfId="333" priority="693">
      <formula>$C$2="Armament"</formula>
    </cfRule>
    <cfRule type="expression" dxfId="332" priority="694">
      <formula>$C$2="Archetype"</formula>
    </cfRule>
  </conditionalFormatting>
  <conditionalFormatting sqref="H3:J5">
    <cfRule type="expression" dxfId="331" priority="707">
      <formula>$H$2="Object"</formula>
    </cfRule>
    <cfRule type="expression" dxfId="330" priority="708">
      <formula>$H$2="Narrative Device"</formula>
    </cfRule>
    <cfRule type="expression" dxfId="329" priority="709">
      <formula>$H$2="Armament"</formula>
    </cfRule>
    <cfRule type="expression" dxfId="328" priority="710">
      <formula>$H$2="Archetype"</formula>
    </cfRule>
  </conditionalFormatting>
  <conditionalFormatting sqref="C8:E10">
    <cfRule type="expression" dxfId="327" priority="723">
      <formula>$C$6="Object"</formula>
    </cfRule>
    <cfRule type="expression" dxfId="326" priority="724">
      <formula>$C$6="Narrative Device"</formula>
    </cfRule>
    <cfRule type="expression" dxfId="325" priority="725">
      <formula>$C$6="Armament"</formula>
    </cfRule>
    <cfRule type="expression" dxfId="324" priority="726">
      <formula>$C$6="Archetype"</formula>
    </cfRule>
  </conditionalFormatting>
  <conditionalFormatting sqref="C13:E15">
    <cfRule type="expression" dxfId="323" priority="727">
      <formula>$C$11="Object"</formula>
    </cfRule>
    <cfRule type="expression" dxfId="322" priority="728">
      <formula>$C$11="Narrative Device"</formula>
    </cfRule>
    <cfRule type="expression" dxfId="321" priority="729">
      <formula>$C$11="Armament"</formula>
    </cfRule>
    <cfRule type="expression" dxfId="320" priority="730">
      <formula>$C$11="Archetype"</formula>
    </cfRule>
  </conditionalFormatting>
  <conditionalFormatting sqref="C18:E20">
    <cfRule type="expression" dxfId="319" priority="731">
      <formula>$C$16="Object"</formula>
    </cfRule>
    <cfRule type="expression" dxfId="318" priority="732">
      <formula>$C$16="Narrative Device"</formula>
    </cfRule>
    <cfRule type="expression" dxfId="317" priority="733">
      <formula>$C$16="Armament"</formula>
    </cfRule>
    <cfRule type="expression" dxfId="316" priority="734">
      <formula>$C$16="Archetype"</formula>
    </cfRule>
  </conditionalFormatting>
  <conditionalFormatting sqref="H8:J10">
    <cfRule type="expression" dxfId="315" priority="735">
      <formula>$H$6="Object"</formula>
    </cfRule>
    <cfRule type="expression" dxfId="314" priority="736">
      <formula>$H$6="Narrative Device"</formula>
    </cfRule>
    <cfRule type="expression" dxfId="313" priority="737">
      <formula>$H$6="Armament"</formula>
    </cfRule>
    <cfRule type="expression" dxfId="312" priority="738">
      <formula>$H$6="Archetype"</formula>
    </cfRule>
  </conditionalFormatting>
  <conditionalFormatting sqref="H13:J15">
    <cfRule type="expression" dxfId="311" priority="739">
      <formula>$H$11="Object"</formula>
    </cfRule>
    <cfRule type="expression" dxfId="310" priority="740">
      <formula>$H$11="Narrative Device"</formula>
    </cfRule>
    <cfRule type="expression" dxfId="309" priority="741">
      <formula>$H$11="Armament"</formula>
    </cfRule>
    <cfRule type="expression" dxfId="308" priority="742">
      <formula>$H$11="Archetype"</formula>
    </cfRule>
  </conditionalFormatting>
  <conditionalFormatting sqref="H18:J20">
    <cfRule type="expression" dxfId="307" priority="743">
      <formula>$H$16="Object"</formula>
    </cfRule>
    <cfRule type="expression" dxfId="306" priority="744">
      <formula>$H$16="Narrative Device"</formula>
    </cfRule>
    <cfRule type="expression" dxfId="305" priority="745">
      <formula>$H$16="Armament"</formula>
    </cfRule>
    <cfRule type="expression" dxfId="304" priority="746">
      <formula>$H$16="Archetype"</formula>
    </cfRule>
  </conditionalFormatting>
  <conditionalFormatting sqref="O3:Q5">
    <cfRule type="expression" dxfId="303" priority="747">
      <formula>$O$2="Object"</formula>
    </cfRule>
    <cfRule type="expression" dxfId="302" priority="748">
      <formula>$O$2="Narrative Device"</formula>
    </cfRule>
    <cfRule type="expression" dxfId="301" priority="749">
      <formula>$O$2="Armament"</formula>
    </cfRule>
    <cfRule type="expression" dxfId="300" priority="750">
      <formula>$O$2="Archetype"</formula>
    </cfRule>
  </conditionalFormatting>
  <conditionalFormatting sqref="O8:Q10">
    <cfRule type="expression" dxfId="299" priority="751">
      <formula>$O$6="Object"</formula>
    </cfRule>
    <cfRule type="expression" dxfId="298" priority="752">
      <formula>$O$6="Narrative Device"</formula>
    </cfRule>
    <cfRule type="expression" dxfId="297" priority="753">
      <formula>$O$6="Armament"</formula>
    </cfRule>
    <cfRule type="expression" dxfId="296" priority="754">
      <formula>$O$6="Archetype"</formula>
    </cfRule>
  </conditionalFormatting>
  <conditionalFormatting sqref="O13:Q15">
    <cfRule type="expression" dxfId="295" priority="755">
      <formula>$O$11="Object"</formula>
    </cfRule>
    <cfRule type="expression" dxfId="294" priority="756">
      <formula>$O$11="Narrative Device"</formula>
    </cfRule>
    <cfRule type="expression" dxfId="293" priority="757">
      <formula>$O$11="Armament"</formula>
    </cfRule>
    <cfRule type="expression" dxfId="292" priority="758">
      <formula>$O$11="Archetype"</formula>
    </cfRule>
  </conditionalFormatting>
  <conditionalFormatting sqref="O18:Q20">
    <cfRule type="expression" dxfId="291" priority="759">
      <formula>$O$16="Object"</formula>
    </cfRule>
    <cfRule type="expression" dxfId="290" priority="760">
      <formula>$O$16="Narrative Device"</formula>
    </cfRule>
    <cfRule type="expression" dxfId="289" priority="761">
      <formula>$O$16="Armament"</formula>
    </cfRule>
    <cfRule type="expression" dxfId="288" priority="762">
      <formula>$O$16="Archetype"</formula>
    </cfRule>
  </conditionalFormatting>
  <conditionalFormatting sqref="T3:V5">
    <cfRule type="expression" dxfId="287" priority="763">
      <formula>$T$2="Object"</formula>
    </cfRule>
    <cfRule type="expression" dxfId="286" priority="764">
      <formula>$T$2="Narrative Device"</formula>
    </cfRule>
    <cfRule type="expression" dxfId="285" priority="765">
      <formula>$T$2="Armament"</formula>
    </cfRule>
    <cfRule type="expression" dxfId="284" priority="766">
      <formula>$T$2="Archetype"</formula>
    </cfRule>
  </conditionalFormatting>
  <conditionalFormatting sqref="T8:V10">
    <cfRule type="expression" dxfId="283" priority="767">
      <formula>$T$6="Object"</formula>
    </cfRule>
    <cfRule type="expression" dxfId="282" priority="768">
      <formula>$T$6="Narrative Device"</formula>
    </cfRule>
    <cfRule type="expression" dxfId="281" priority="769">
      <formula>$T$6="Armament"</formula>
    </cfRule>
    <cfRule type="expression" dxfId="280" priority="770">
      <formula>$T$6="Archetype"</formula>
    </cfRule>
  </conditionalFormatting>
  <conditionalFormatting sqref="T13:V15">
    <cfRule type="expression" dxfId="279" priority="771">
      <formula>$T$11="Object"</formula>
    </cfRule>
    <cfRule type="expression" dxfId="278" priority="772">
      <formula>$T$11="Narrative Device"</formula>
    </cfRule>
    <cfRule type="expression" dxfId="277" priority="773">
      <formula>$T$11="Armament"</formula>
    </cfRule>
    <cfRule type="expression" dxfId="276" priority="774">
      <formula>$T$11="Archetype"</formula>
    </cfRule>
  </conditionalFormatting>
  <conditionalFormatting sqref="T18:V20">
    <cfRule type="expression" dxfId="275" priority="775">
      <formula>$T$16="Object"</formula>
    </cfRule>
    <cfRule type="expression" dxfId="274" priority="776">
      <formula>$T$16="Narrative Device"</formula>
    </cfRule>
    <cfRule type="expression" dxfId="273" priority="777">
      <formula>$T$16="Armament"</formula>
    </cfRule>
    <cfRule type="expression" dxfId="272" priority="778">
      <formula>$T$16="Archetype"</formula>
    </cfRule>
  </conditionalFormatting>
  <conditionalFormatting sqref="AA3:AC5">
    <cfRule type="expression" dxfId="271" priority="779">
      <formula>$AA$2="Object"</formula>
    </cfRule>
    <cfRule type="expression" dxfId="270" priority="780">
      <formula>$AA$2="Narrative Device"</formula>
    </cfRule>
    <cfRule type="expression" dxfId="269" priority="781">
      <formula>$AA$2="Armament"</formula>
    </cfRule>
    <cfRule type="expression" dxfId="268" priority="782">
      <formula>$AA$2="Archetype"</formula>
    </cfRule>
  </conditionalFormatting>
  <conditionalFormatting sqref="AA8:AC10">
    <cfRule type="expression" dxfId="267" priority="783">
      <formula>$AA$6="Object"</formula>
    </cfRule>
    <cfRule type="expression" dxfId="266" priority="784">
      <formula>$AA$6="Narrative Device"</formula>
    </cfRule>
    <cfRule type="expression" dxfId="265" priority="785">
      <formula>$AA$6="Armament"</formula>
    </cfRule>
    <cfRule type="expression" dxfId="264" priority="786">
      <formula>$AA$6="Archetype"</formula>
    </cfRule>
  </conditionalFormatting>
  <conditionalFormatting sqref="AA13:AC15">
    <cfRule type="expression" dxfId="263" priority="787">
      <formula>$AA$11="Object"</formula>
    </cfRule>
    <cfRule type="expression" dxfId="262" priority="788">
      <formula>$AA$11="Narrative Device"</formula>
    </cfRule>
    <cfRule type="expression" dxfId="261" priority="789">
      <formula>$AA$11="Armament"</formula>
    </cfRule>
    <cfRule type="expression" dxfId="260" priority="790">
      <formula>$AA$11="Archetype"</formula>
    </cfRule>
  </conditionalFormatting>
  <conditionalFormatting sqref="AA18:AC20">
    <cfRule type="expression" dxfId="259" priority="791">
      <formula>$AA$16="Object"</formula>
    </cfRule>
    <cfRule type="expression" dxfId="258" priority="792">
      <formula>$AA$16="Narrative Device"</formula>
    </cfRule>
    <cfRule type="expression" dxfId="257" priority="793">
      <formula>$AA$16="Armament"</formula>
    </cfRule>
    <cfRule type="expression" dxfId="256" priority="794">
      <formula>$AA$16="Archetype"</formula>
    </cfRule>
  </conditionalFormatting>
  <conditionalFormatting sqref="AF3:AH5">
    <cfRule type="expression" dxfId="255" priority="795">
      <formula>$AF$2="Object"</formula>
    </cfRule>
    <cfRule type="expression" dxfId="254" priority="796">
      <formula>$AF$2="Narrative Device"</formula>
    </cfRule>
    <cfRule type="expression" dxfId="253" priority="797">
      <formula>$AF$2="Armament"</formula>
    </cfRule>
    <cfRule type="expression" dxfId="252" priority="798">
      <formula>$AF$2="Archetype"</formula>
    </cfRule>
  </conditionalFormatting>
  <conditionalFormatting sqref="AF8:AH10">
    <cfRule type="expression" dxfId="251" priority="799">
      <formula>$AF$6="Object"</formula>
    </cfRule>
    <cfRule type="expression" dxfId="250" priority="800">
      <formula>$AF$6="Narrative Device"</formula>
    </cfRule>
    <cfRule type="expression" dxfId="249" priority="801">
      <formula>$AF$6="Armament"</formula>
    </cfRule>
    <cfRule type="expression" dxfId="248" priority="802">
      <formula>$AF$6="Archetype"</formula>
    </cfRule>
  </conditionalFormatting>
  <conditionalFormatting sqref="AF13:AH15">
    <cfRule type="expression" dxfId="247" priority="803">
      <formula>$AF$11="Object"</formula>
    </cfRule>
    <cfRule type="expression" dxfId="246" priority="804">
      <formula>$AF$11="Narrative Device"</formula>
    </cfRule>
    <cfRule type="expression" dxfId="245" priority="805">
      <formula>$AF$11="Armament"</formula>
    </cfRule>
    <cfRule type="expression" dxfId="244" priority="806">
      <formula>$AF$11="Archetype"</formula>
    </cfRule>
  </conditionalFormatting>
  <conditionalFormatting sqref="AF18:AH20">
    <cfRule type="expression" dxfId="243" priority="807">
      <formula>$AF$16="Object"</formula>
    </cfRule>
    <cfRule type="expression" dxfId="242" priority="808">
      <formula>$AF$16="Narrative Device"</formula>
    </cfRule>
    <cfRule type="expression" dxfId="241" priority="809">
      <formula>$AF$16="Armament"</formula>
    </cfRule>
    <cfRule type="expression" dxfId="240" priority="810">
      <formula>$AF$16="Archetype"</formula>
    </cfRule>
  </conditionalFormatting>
  <conditionalFormatting sqref="AM3:AO5">
    <cfRule type="expression" dxfId="239" priority="811">
      <formula>$AM$2="Object"</formula>
    </cfRule>
    <cfRule type="expression" dxfId="238" priority="812">
      <formula>$AM$2="Narrative Device"</formula>
    </cfRule>
    <cfRule type="expression" dxfId="237" priority="813">
      <formula>$AM$2="Armament"</formula>
    </cfRule>
    <cfRule type="expression" dxfId="236" priority="814">
      <formula>$AM$2="Archetype"</formula>
    </cfRule>
  </conditionalFormatting>
  <conditionalFormatting sqref="AM8:AO10">
    <cfRule type="expression" dxfId="235" priority="815">
      <formula>$AM$6="Object"</formula>
    </cfRule>
    <cfRule type="expression" dxfId="234" priority="816">
      <formula>$AM$6="Narrative Device"</formula>
    </cfRule>
    <cfRule type="expression" dxfId="233" priority="817">
      <formula>$AM$6="Armament"</formula>
    </cfRule>
    <cfRule type="expression" dxfId="232" priority="818">
      <formula>$AM$6="Archetype"</formula>
    </cfRule>
  </conditionalFormatting>
  <conditionalFormatting sqref="AM13:AO15">
    <cfRule type="expression" dxfId="231" priority="819">
      <formula>$AM$11="Object"</formula>
    </cfRule>
    <cfRule type="expression" dxfId="230" priority="820">
      <formula>$AM$11="Narrative Device"</formula>
    </cfRule>
    <cfRule type="expression" dxfId="229" priority="821">
      <formula>$AM$11="Armament"</formula>
    </cfRule>
    <cfRule type="expression" dxfId="228" priority="822">
      <formula>$AM$11="Archetype"</formula>
    </cfRule>
  </conditionalFormatting>
  <conditionalFormatting sqref="AM18:AO20">
    <cfRule type="expression" dxfId="227" priority="823">
      <formula>$AM$16="Object"</formula>
    </cfRule>
    <cfRule type="expression" dxfId="226" priority="824">
      <formula>$AM$16="Narrative Device"</formula>
    </cfRule>
    <cfRule type="expression" dxfId="225" priority="825">
      <formula>$AM$16="Armament"</formula>
    </cfRule>
    <cfRule type="expression" dxfId="224" priority="826">
      <formula>$AM$16="Archetype"</formula>
    </cfRule>
  </conditionalFormatting>
  <conditionalFormatting sqref="AR3:AT5">
    <cfRule type="expression" dxfId="223" priority="827">
      <formula>$AR$2="Object"</formula>
    </cfRule>
    <cfRule type="expression" dxfId="222" priority="828">
      <formula>$AR$2="Narrative Device"</formula>
    </cfRule>
    <cfRule type="expression" dxfId="221" priority="829">
      <formula>$AR$2="Armament"</formula>
    </cfRule>
    <cfRule type="expression" dxfId="220" priority="830">
      <formula>$AR$2="Archetype"</formula>
    </cfRule>
  </conditionalFormatting>
  <conditionalFormatting sqref="AR8:AT10">
    <cfRule type="expression" dxfId="219" priority="831">
      <formula>$AR$6="Object"</formula>
    </cfRule>
    <cfRule type="expression" dxfId="218" priority="832">
      <formula>$AR$6="Narrative Device"</formula>
    </cfRule>
    <cfRule type="expression" dxfId="217" priority="833">
      <formula>$AR$6="Armament"</formula>
    </cfRule>
    <cfRule type="expression" dxfId="216" priority="834">
      <formula>$AR$6="Archetype"</formula>
    </cfRule>
  </conditionalFormatting>
  <conditionalFormatting sqref="AR13:AT15">
    <cfRule type="expression" dxfId="215" priority="835">
      <formula>$AR$11="Object"</formula>
    </cfRule>
    <cfRule type="expression" dxfId="214" priority="836">
      <formula>$AR$11="Narrative Device"</formula>
    </cfRule>
    <cfRule type="expression" dxfId="213" priority="837">
      <formula>$AR$11="Armament"</formula>
    </cfRule>
    <cfRule type="expression" dxfId="212" priority="838">
      <formula>$AR$11="Archetype"</formula>
    </cfRule>
  </conditionalFormatting>
  <conditionalFormatting sqref="AR18:AT20">
    <cfRule type="expression" dxfId="211" priority="839">
      <formula>$AR$16="Object"</formula>
    </cfRule>
    <cfRule type="expression" dxfId="210" priority="840">
      <formula>$AR$16="Narrative Device"</formula>
    </cfRule>
    <cfRule type="expression" dxfId="209" priority="841">
      <formula>$AR$16="Armament"</formula>
    </cfRule>
    <cfRule type="expression" dxfId="208" priority="842">
      <formula>$AR$16="Archetype"</formula>
    </cfRule>
  </conditionalFormatting>
  <conditionalFormatting sqref="AY3:BA5">
    <cfRule type="expression" dxfId="207" priority="843">
      <formula>$AY$2="Object"</formula>
    </cfRule>
    <cfRule type="expression" dxfId="206" priority="844">
      <formula>$AY$2="Narrative Device"</formula>
    </cfRule>
    <cfRule type="expression" dxfId="205" priority="845">
      <formula>$AY$2="Armament"</formula>
    </cfRule>
    <cfRule type="expression" dxfId="204" priority="846">
      <formula>$AY$2="Archetype"</formula>
    </cfRule>
  </conditionalFormatting>
  <conditionalFormatting sqref="AY8:BA10">
    <cfRule type="expression" dxfId="203" priority="847">
      <formula>$AY$6="Object"</formula>
    </cfRule>
    <cfRule type="expression" dxfId="202" priority="848">
      <formula>$AY$6="Narrative Device"</formula>
    </cfRule>
    <cfRule type="expression" dxfId="201" priority="849">
      <formula>$AY$6="Armament"</formula>
    </cfRule>
    <cfRule type="expression" dxfId="200" priority="850">
      <formula>$AY$6="Archetype"</formula>
    </cfRule>
  </conditionalFormatting>
  <conditionalFormatting sqref="AY13:BA15">
    <cfRule type="expression" dxfId="199" priority="851">
      <formula>$AY$11="Object"</formula>
    </cfRule>
    <cfRule type="expression" dxfId="198" priority="852">
      <formula>$AY$11="Narrative Device"</formula>
    </cfRule>
    <cfRule type="expression" dxfId="197" priority="853">
      <formula>$AY$11="Armament"</formula>
    </cfRule>
    <cfRule type="expression" dxfId="196" priority="854">
      <formula>$AY$11="Archetype"</formula>
    </cfRule>
  </conditionalFormatting>
  <conditionalFormatting sqref="AY18:BA20">
    <cfRule type="expression" dxfId="195" priority="855">
      <formula>$AY$16="Object"</formula>
    </cfRule>
    <cfRule type="expression" dxfId="194" priority="856">
      <formula>$AY$16="Narrative Device"</formula>
    </cfRule>
    <cfRule type="expression" dxfId="193" priority="857">
      <formula>$AY$16="Armament"</formula>
    </cfRule>
    <cfRule type="expression" dxfId="192" priority="858">
      <formula>$AY$16="Archetype"</formula>
    </cfRule>
  </conditionalFormatting>
  <conditionalFormatting sqref="BD3:BF5">
    <cfRule type="expression" dxfId="191" priority="859">
      <formula>$BD$2="Object"</formula>
    </cfRule>
    <cfRule type="expression" dxfId="190" priority="860">
      <formula>$BD$2="Narrative Device"</formula>
    </cfRule>
    <cfRule type="expression" dxfId="189" priority="861">
      <formula>$BD$2="Armament"</formula>
    </cfRule>
    <cfRule type="expression" dxfId="188" priority="862">
      <formula>$BD$2="Archetype"</formula>
    </cfRule>
  </conditionalFormatting>
  <conditionalFormatting sqref="BD8:BF10">
    <cfRule type="expression" dxfId="187" priority="863">
      <formula>$BD$6="Object"</formula>
    </cfRule>
    <cfRule type="expression" dxfId="186" priority="864">
      <formula>$BD$6="Narrative Device"</formula>
    </cfRule>
    <cfRule type="expression" dxfId="185" priority="865">
      <formula>$BD$6="Armament"</formula>
    </cfRule>
    <cfRule type="expression" dxfId="184" priority="866">
      <formula>$BD$6="Archetype"</formula>
    </cfRule>
  </conditionalFormatting>
  <conditionalFormatting sqref="BD13:BF15">
    <cfRule type="expression" dxfId="183" priority="867">
      <formula>$BD$11="Object"</formula>
    </cfRule>
    <cfRule type="expression" dxfId="182" priority="868">
      <formula>$BD$11="Narrative Device"</formula>
    </cfRule>
    <cfRule type="expression" dxfId="181" priority="869">
      <formula>$BD$11="Armament"</formula>
    </cfRule>
    <cfRule type="expression" dxfId="180" priority="870">
      <formula>$BD$11="Archetype"</formula>
    </cfRule>
  </conditionalFormatting>
  <conditionalFormatting sqref="BD18:BF20">
    <cfRule type="expression" dxfId="179" priority="871">
      <formula>$BD$16="Object"</formula>
    </cfRule>
    <cfRule type="expression" dxfId="178" priority="872">
      <formula>$BD$16="Narrative Device"</formula>
    </cfRule>
    <cfRule type="expression" dxfId="177" priority="873">
      <formula>$BD$16="Armament"</formula>
    </cfRule>
    <cfRule type="expression" dxfId="176" priority="874">
      <formula>$BD$16="Archetype"</formula>
    </cfRule>
  </conditionalFormatting>
  <conditionalFormatting sqref="BK3:BM5">
    <cfRule type="expression" dxfId="175" priority="875">
      <formula>$BK$2="Object"</formula>
    </cfRule>
    <cfRule type="expression" dxfId="174" priority="876">
      <formula>$BK$2="Narrative Device"</formula>
    </cfRule>
    <cfRule type="expression" dxfId="173" priority="877">
      <formula>$BK$2="Armament"</formula>
    </cfRule>
    <cfRule type="expression" dxfId="172" priority="878">
      <formula>$BK$2="Archetype"</formula>
    </cfRule>
  </conditionalFormatting>
  <conditionalFormatting sqref="BK8:BM10">
    <cfRule type="expression" dxfId="171" priority="879">
      <formula>$BK$6="Object"</formula>
    </cfRule>
    <cfRule type="expression" dxfId="170" priority="880">
      <formula>$BK$6="Narrative Device"</formula>
    </cfRule>
    <cfRule type="expression" dxfId="169" priority="881">
      <formula>$BK$6="Armament"</formula>
    </cfRule>
    <cfRule type="expression" dxfId="168" priority="882">
      <formula>$BK$6="Archetype"</formula>
    </cfRule>
  </conditionalFormatting>
  <conditionalFormatting sqref="BK13:BM15">
    <cfRule type="expression" dxfId="167" priority="883">
      <formula>$BK$11="Narrative Device"</formula>
    </cfRule>
    <cfRule type="expression" dxfId="166" priority="884">
      <formula>$BK$11="Armament"</formula>
    </cfRule>
    <cfRule type="expression" dxfId="165" priority="885">
      <formula>$BK$11="Archetype"</formula>
    </cfRule>
    <cfRule type="expression" dxfId="164" priority="886">
      <formula>$BK$11="Object"</formula>
    </cfRule>
  </conditionalFormatting>
  <conditionalFormatting sqref="BK18:BM20">
    <cfRule type="expression" dxfId="163" priority="887">
      <formula>$BK$16="Narrative Device"</formula>
    </cfRule>
    <cfRule type="expression" dxfId="162" priority="888">
      <formula>$BK$16="Armament"</formula>
    </cfRule>
    <cfRule type="expression" dxfId="161" priority="889">
      <formula>$BK$16="Archetype"</formula>
    </cfRule>
    <cfRule type="expression" dxfId="160" priority="890">
      <formula>$BK$16="Object"</formula>
    </cfRule>
  </conditionalFormatting>
  <conditionalFormatting sqref="BP3:BR5">
    <cfRule type="expression" dxfId="159" priority="891">
      <formula>$BP$2="Object"</formula>
    </cfRule>
    <cfRule type="expression" dxfId="158" priority="892">
      <formula>$BP$2="Narrative Device"</formula>
    </cfRule>
    <cfRule type="expression" dxfId="157" priority="893">
      <formula>$BP$2="Armament"</formula>
    </cfRule>
    <cfRule type="expression" dxfId="156" priority="894">
      <formula>$BP$2="Archetype"</formula>
    </cfRule>
  </conditionalFormatting>
  <conditionalFormatting sqref="BP8:BR10">
    <cfRule type="expression" dxfId="155" priority="895">
      <formula>$BP$6="Object"</formula>
    </cfRule>
    <cfRule type="expression" dxfId="154" priority="896">
      <formula>$BP$6="Narrative Device"</formula>
    </cfRule>
    <cfRule type="expression" dxfId="153" priority="897">
      <formula>$BP$6="Armament"</formula>
    </cfRule>
    <cfRule type="expression" dxfId="152" priority="898">
      <formula>$BP$6="Archetype"</formula>
    </cfRule>
  </conditionalFormatting>
  <conditionalFormatting sqref="BP13:BR15">
    <cfRule type="expression" dxfId="151" priority="899">
      <formula>$BP$11="Narrative Device"</formula>
    </cfRule>
    <cfRule type="expression" dxfId="150" priority="900">
      <formula>$BP$11="Armament"</formula>
    </cfRule>
    <cfRule type="expression" dxfId="149" priority="901">
      <formula>$BP$11="Archetype"</formula>
    </cfRule>
    <cfRule type="expression" dxfId="148" priority="902">
      <formula>$BP$11="Object"</formula>
    </cfRule>
  </conditionalFormatting>
  <conditionalFormatting sqref="BP18:BR20">
    <cfRule type="expression" dxfId="147" priority="903">
      <formula>$BP$16="Narrative Device"</formula>
    </cfRule>
    <cfRule type="expression" dxfId="146" priority="904">
      <formula>$BP$16="Armament"</formula>
    </cfRule>
    <cfRule type="expression" dxfId="145" priority="905">
      <formula>$BP$16="Archetype"</formula>
    </cfRule>
    <cfRule type="expression" dxfId="144" priority="906">
      <formula>$BP$16="Object"</formula>
    </cfRule>
  </conditionalFormatting>
  <conditionalFormatting sqref="BW3:BY5">
    <cfRule type="expression" dxfId="143" priority="907">
      <formula>$BW$2="Object"</formula>
    </cfRule>
    <cfRule type="expression" dxfId="142" priority="908">
      <formula>$BW$2="Narrative Device"</formula>
    </cfRule>
    <cfRule type="expression" dxfId="141" priority="909">
      <formula>$BW$2="Armament"</formula>
    </cfRule>
    <cfRule type="expression" dxfId="140" priority="910">
      <formula>$BW$2="Archetype"</formula>
    </cfRule>
  </conditionalFormatting>
  <conditionalFormatting sqref="BW8:BY10">
    <cfRule type="expression" dxfId="139" priority="911">
      <formula>$BW$6="Object"</formula>
    </cfRule>
    <cfRule type="expression" dxfId="138" priority="912">
      <formula>$BW$6="Narrative Device"</formula>
    </cfRule>
    <cfRule type="expression" dxfId="137" priority="913">
      <formula>$BW$6="Armament"</formula>
    </cfRule>
    <cfRule type="expression" dxfId="136" priority="914">
      <formula>$BW$6="Archetype"</formula>
    </cfRule>
  </conditionalFormatting>
  <conditionalFormatting sqref="BW13:BY15">
    <cfRule type="expression" dxfId="135" priority="915">
      <formula>$BW$11="Narrative Device"</formula>
    </cfRule>
    <cfRule type="expression" dxfId="134" priority="916">
      <formula>$BW$11="Armament"</formula>
    </cfRule>
    <cfRule type="expression" dxfId="133" priority="917">
      <formula>$BW$11="Archetype"</formula>
    </cfRule>
    <cfRule type="expression" dxfId="132" priority="918">
      <formula>$BW$11="Object"</formula>
    </cfRule>
  </conditionalFormatting>
  <conditionalFormatting sqref="BW18:BY20">
    <cfRule type="expression" dxfId="131" priority="919">
      <formula>$BW$16="Narrative Device"</formula>
    </cfRule>
    <cfRule type="expression" dxfId="130" priority="920">
      <formula>$BW$16="Armament"</formula>
    </cfRule>
    <cfRule type="expression" dxfId="129" priority="921">
      <formula>$BW$16="Archetype"</formula>
    </cfRule>
    <cfRule type="expression" dxfId="128" priority="922">
      <formula>$BW$16="Object"</formula>
    </cfRule>
  </conditionalFormatting>
  <conditionalFormatting sqref="CB3:CD5">
    <cfRule type="expression" dxfId="127" priority="923">
      <formula>$CB$2="Object"</formula>
    </cfRule>
    <cfRule type="expression" dxfId="126" priority="924">
      <formula>$CB$2="Narrative Device"</formula>
    </cfRule>
    <cfRule type="expression" dxfId="125" priority="925">
      <formula>$CB$2="Armament"</formula>
    </cfRule>
    <cfRule type="expression" dxfId="124" priority="926">
      <formula>$CB$2="Archetype"</formula>
    </cfRule>
  </conditionalFormatting>
  <conditionalFormatting sqref="CB8:CD10">
    <cfRule type="expression" dxfId="123" priority="927">
      <formula>$CB$6="Object"</formula>
    </cfRule>
    <cfRule type="expression" dxfId="122" priority="928">
      <formula>$CB$6="Narrative Device"</formula>
    </cfRule>
    <cfRule type="expression" dxfId="121" priority="929">
      <formula>$CB$6="Armament"</formula>
    </cfRule>
    <cfRule type="expression" dxfId="120" priority="930">
      <formula>$CB$6="Archetype"</formula>
    </cfRule>
  </conditionalFormatting>
  <conditionalFormatting sqref="CB13:CD15">
    <cfRule type="expression" dxfId="119" priority="931">
      <formula>$CB$11="Narrative Device"</formula>
    </cfRule>
    <cfRule type="expression" dxfId="118" priority="932">
      <formula>$CB$11="Armament"</formula>
    </cfRule>
    <cfRule type="expression" dxfId="117" priority="933">
      <formula>$CB$11="Archetype"</formula>
    </cfRule>
    <cfRule type="expression" dxfId="116" priority="934">
      <formula>$CB$11="Object"</formula>
    </cfRule>
  </conditionalFormatting>
  <conditionalFormatting sqref="CB18:CD20">
    <cfRule type="expression" dxfId="115" priority="935">
      <formula>$CB$16="Narrative Device"</formula>
    </cfRule>
    <cfRule type="expression" dxfId="114" priority="936">
      <formula>$CB$16="Armament"</formula>
    </cfRule>
    <cfRule type="expression" dxfId="113" priority="937">
      <formula>$CB$16="Archetype"</formula>
    </cfRule>
    <cfRule type="expression" dxfId="112" priority="938">
      <formula>$CB$16="Object"</formula>
    </cfRule>
  </conditionalFormatting>
  <conditionalFormatting sqref="CI3:CK5">
    <cfRule type="expression" dxfId="111" priority="939">
      <formula>$CI$2="Object"</formula>
    </cfRule>
    <cfRule type="expression" dxfId="110" priority="940">
      <formula>$CI$2="Narrative Device"</formula>
    </cfRule>
    <cfRule type="expression" dxfId="109" priority="941">
      <formula>$CI$2="Armament"</formula>
    </cfRule>
    <cfRule type="expression" dxfId="108" priority="942">
      <formula>$CI$2="Archetype"</formula>
    </cfRule>
  </conditionalFormatting>
  <conditionalFormatting sqref="CI8:CK10">
    <cfRule type="expression" dxfId="107" priority="943">
      <formula>$CI$6="Object"</formula>
    </cfRule>
    <cfRule type="expression" dxfId="106" priority="944">
      <formula>$CI$6="Narrative Device"</formula>
    </cfRule>
    <cfRule type="expression" dxfId="105" priority="945">
      <formula>$CI$6="Armament"</formula>
    </cfRule>
    <cfRule type="expression" dxfId="104" priority="946">
      <formula>$CI$6="Archetype"</formula>
    </cfRule>
  </conditionalFormatting>
  <conditionalFormatting sqref="CI13:CK15">
    <cfRule type="expression" dxfId="103" priority="947">
      <formula>$CI$11="Narrative Device"</formula>
    </cfRule>
    <cfRule type="expression" dxfId="102" priority="948">
      <formula>$CI$11="Armament"</formula>
    </cfRule>
    <cfRule type="expression" dxfId="101" priority="949">
      <formula>$CI$11="Archetype"</formula>
    </cfRule>
    <cfRule type="expression" dxfId="100" priority="950">
      <formula>$CI$11="Object"</formula>
    </cfRule>
  </conditionalFormatting>
  <conditionalFormatting sqref="CI18:CK20">
    <cfRule type="expression" dxfId="99" priority="951">
      <formula>$CI$16="Narrative Device"</formula>
    </cfRule>
    <cfRule type="expression" dxfId="98" priority="952">
      <formula>$CI$16="Armament"</formula>
    </cfRule>
    <cfRule type="expression" dxfId="97" priority="953">
      <formula>$CI$16="Archetype"</formula>
    </cfRule>
    <cfRule type="expression" dxfId="96" priority="954">
      <formula>$CI$16="Object"</formula>
    </cfRule>
  </conditionalFormatting>
  <conditionalFormatting sqref="CN3:CP5">
    <cfRule type="expression" dxfId="95" priority="955">
      <formula>$CN$2="Object"</formula>
    </cfRule>
    <cfRule type="expression" dxfId="94" priority="956">
      <formula>$CN$2="Narrative Device"</formula>
    </cfRule>
    <cfRule type="expression" dxfId="93" priority="957">
      <formula>$CN$2="Armament"</formula>
    </cfRule>
    <cfRule type="expression" dxfId="92" priority="958">
      <formula>$CN$2="Archetype"</formula>
    </cfRule>
  </conditionalFormatting>
  <conditionalFormatting sqref="CN8:CP10">
    <cfRule type="expression" dxfId="91" priority="959">
      <formula>$CN$6="Object"</formula>
    </cfRule>
    <cfRule type="expression" dxfId="90" priority="960">
      <formula>$CN$6="Narrative Device"</formula>
    </cfRule>
    <cfRule type="expression" dxfId="89" priority="961">
      <formula>$CN$6="Armament"</formula>
    </cfRule>
    <cfRule type="expression" dxfId="88" priority="962">
      <formula>$CN$6="Archetype"</formula>
    </cfRule>
  </conditionalFormatting>
  <conditionalFormatting sqref="CN13:CP15">
    <cfRule type="expression" dxfId="87" priority="963">
      <formula>$CN$11="Narrative Device"</formula>
    </cfRule>
    <cfRule type="expression" dxfId="86" priority="964">
      <formula>$CN$11="Armament"</formula>
    </cfRule>
    <cfRule type="expression" dxfId="85" priority="965">
      <formula>$CN$11="Archetype"</formula>
    </cfRule>
    <cfRule type="expression" dxfId="84" priority="966">
      <formula>$CN$11="Object"</formula>
    </cfRule>
  </conditionalFormatting>
  <conditionalFormatting sqref="CN18:CP20">
    <cfRule type="expression" dxfId="83" priority="967">
      <formula>$CN$16="Narrative Device"</formula>
    </cfRule>
    <cfRule type="expression" dxfId="82" priority="968">
      <formula>$CN$16="Armament"</formula>
    </cfRule>
    <cfRule type="expression" dxfId="81" priority="969">
      <formula>$CN$16="Archetype"</formula>
    </cfRule>
    <cfRule type="expression" dxfId="80" priority="970">
      <formula>$CN$16="Object"</formula>
    </cfRule>
  </conditionalFormatting>
  <conditionalFormatting sqref="CU3:CW5">
    <cfRule type="expression" dxfId="79" priority="971">
      <formula>$CU$2="Object"</formula>
    </cfRule>
    <cfRule type="expression" dxfId="78" priority="972">
      <formula>$CU$2="Narrative Device"</formula>
    </cfRule>
    <cfRule type="expression" dxfId="77" priority="973">
      <formula>$CU$2="Armament"</formula>
    </cfRule>
    <cfRule type="expression" dxfId="76" priority="974">
      <formula>$CU$2="Archetype"</formula>
    </cfRule>
  </conditionalFormatting>
  <conditionalFormatting sqref="CU8:CW10">
    <cfRule type="expression" dxfId="75" priority="975">
      <formula>$CU$6="Object"</formula>
    </cfRule>
    <cfRule type="expression" dxfId="74" priority="976">
      <formula>$CU$6="Narrative Device"</formula>
    </cfRule>
    <cfRule type="expression" dxfId="73" priority="977">
      <formula>$CU$6="Armament"</formula>
    </cfRule>
    <cfRule type="expression" dxfId="72" priority="978">
      <formula>$CU$6="Archetype"</formula>
    </cfRule>
  </conditionalFormatting>
  <conditionalFormatting sqref="CU13:CW15">
    <cfRule type="expression" dxfId="71" priority="979">
      <formula>$CU$11="Narrative Device"</formula>
    </cfRule>
    <cfRule type="expression" dxfId="70" priority="980">
      <formula>$CU$11="Armament"</formula>
    </cfRule>
    <cfRule type="expression" dxfId="69" priority="981">
      <formula>$CU$11="Archetype"</formula>
    </cfRule>
    <cfRule type="expression" dxfId="68" priority="982">
      <formula>$CU$11="Object"</formula>
    </cfRule>
  </conditionalFormatting>
  <conditionalFormatting sqref="CU18:CW20">
    <cfRule type="expression" dxfId="67" priority="983">
      <formula>$CU$16="Narrative Device"</formula>
    </cfRule>
    <cfRule type="expression" dxfId="66" priority="984">
      <formula>$CU$16="Armament"</formula>
    </cfRule>
    <cfRule type="expression" dxfId="65" priority="985">
      <formula>$CU$16="Archetype"</formula>
    </cfRule>
    <cfRule type="expression" dxfId="64" priority="986">
      <formula>$CU$16="Object"</formula>
    </cfRule>
  </conditionalFormatting>
  <conditionalFormatting sqref="CZ3:DB5">
    <cfRule type="expression" dxfId="63" priority="987">
      <formula>$CZ$2="Object"</formula>
    </cfRule>
    <cfRule type="expression" dxfId="62" priority="988">
      <formula>$CZ$2="Narrative Device"</formula>
    </cfRule>
    <cfRule type="expression" dxfId="61" priority="989">
      <formula>$CZ$2="Armament"</formula>
    </cfRule>
    <cfRule type="expression" dxfId="60" priority="990">
      <formula>$CZ$2="Archetype"</formula>
    </cfRule>
  </conditionalFormatting>
  <conditionalFormatting sqref="CZ8:DB10">
    <cfRule type="expression" dxfId="59" priority="991">
      <formula>$CZ$6="Object"</formula>
    </cfRule>
    <cfRule type="expression" dxfId="58" priority="992">
      <formula>$CZ$6="Narrative Device"</formula>
    </cfRule>
    <cfRule type="expression" dxfId="57" priority="993">
      <formula>$CZ$6="Armament"</formula>
    </cfRule>
    <cfRule type="expression" dxfId="56" priority="994">
      <formula>$CZ$6="Archetype"</formula>
    </cfRule>
  </conditionalFormatting>
  <conditionalFormatting sqref="CZ13:DB15">
    <cfRule type="expression" dxfId="55" priority="995">
      <formula>$CZ$11="Narrative Device"</formula>
    </cfRule>
    <cfRule type="expression" dxfId="54" priority="996">
      <formula>$CZ$11="Armament"</formula>
    </cfRule>
    <cfRule type="expression" dxfId="53" priority="997">
      <formula>$CZ$11="Archetype"</formula>
    </cfRule>
    <cfRule type="expression" dxfId="52" priority="998">
      <formula>$CZ$11="Object"</formula>
    </cfRule>
  </conditionalFormatting>
  <conditionalFormatting sqref="CZ18:DB20">
    <cfRule type="expression" dxfId="51" priority="999">
      <formula>$CZ$16="Narrative Device"</formula>
    </cfRule>
    <cfRule type="expression" dxfId="50" priority="1000">
      <formula>$CZ$16="Armament"</formula>
    </cfRule>
    <cfRule type="expression" dxfId="49" priority="1001">
      <formula>$CZ$16="Archetype"</formula>
    </cfRule>
    <cfRule type="expression" dxfId="48" priority="1002">
      <formula>$CZ$16="Object"</formula>
    </cfRule>
  </conditionalFormatting>
  <conditionalFormatting sqref="DG3:DI5">
    <cfRule type="expression" dxfId="47" priority="1003">
      <formula>$DG$2="Object"</formula>
    </cfRule>
    <cfRule type="expression" dxfId="46" priority="1004">
      <formula>$DG$2="Narrative Device"</formula>
    </cfRule>
    <cfRule type="expression" dxfId="45" priority="1005">
      <formula>$DG$2="Armament"</formula>
    </cfRule>
    <cfRule type="expression" dxfId="44" priority="1006">
      <formula>$DG$2="Archetype"</formula>
    </cfRule>
  </conditionalFormatting>
  <conditionalFormatting sqref="DG8:DI10">
    <cfRule type="expression" dxfId="43" priority="1007">
      <formula>$DG$6="Object"</formula>
    </cfRule>
    <cfRule type="expression" dxfId="42" priority="1008">
      <formula>$DG$6="Narrative Device"</formula>
    </cfRule>
    <cfRule type="expression" dxfId="41" priority="1009">
      <formula>$DG$6="Armament"</formula>
    </cfRule>
    <cfRule type="expression" dxfId="40" priority="1010">
      <formula>$DG$6="Archetype"</formula>
    </cfRule>
  </conditionalFormatting>
  <conditionalFormatting sqref="DG13:DI15">
    <cfRule type="expression" dxfId="39" priority="1011">
      <formula>$DG$11="Narrative Device"</formula>
    </cfRule>
    <cfRule type="expression" dxfId="38" priority="1012">
      <formula>$DG$11="Armament"</formula>
    </cfRule>
    <cfRule type="expression" dxfId="37" priority="1013">
      <formula>$DG$11="Archetype"</formula>
    </cfRule>
    <cfRule type="expression" dxfId="36" priority="1014">
      <formula>$DG$11="Object"</formula>
    </cfRule>
  </conditionalFormatting>
  <conditionalFormatting sqref="DG18:DI20">
    <cfRule type="expression" dxfId="35" priority="1015">
      <formula>$DG$16="Narrative Device"</formula>
    </cfRule>
    <cfRule type="expression" dxfId="34" priority="1016">
      <formula>$DG$16="Armament"</formula>
    </cfRule>
    <cfRule type="expression" dxfId="33" priority="1017">
      <formula>$DG$16="Archetype"</formula>
    </cfRule>
    <cfRule type="expression" dxfId="32" priority="1018">
      <formula>$DG$16="Object"</formula>
    </cfRule>
  </conditionalFormatting>
  <conditionalFormatting sqref="DL3:DN5">
    <cfRule type="expression" dxfId="31" priority="1019">
      <formula>$DL$2="Object"</formula>
    </cfRule>
    <cfRule type="expression" dxfId="30" priority="1020">
      <formula>$DL$2="Narrative Device"</formula>
    </cfRule>
    <cfRule type="expression" dxfId="29" priority="1021">
      <formula>$DL$2="Armament"</formula>
    </cfRule>
    <cfRule type="expression" dxfId="28" priority="1022">
      <formula>$DL$2="Archetype"</formula>
    </cfRule>
  </conditionalFormatting>
  <conditionalFormatting sqref="DL8:DN10">
    <cfRule type="expression" dxfId="27" priority="1023">
      <formula>$DL$6="Object"</formula>
    </cfRule>
    <cfRule type="expression" dxfId="26" priority="1024">
      <formula>$DL$6="Narrative Device"</formula>
    </cfRule>
    <cfRule type="expression" dxfId="25" priority="1025">
      <formula>$DL$6="Armament"</formula>
    </cfRule>
    <cfRule type="expression" dxfId="24" priority="1026">
      <formula>$DL$6="Archetype"</formula>
    </cfRule>
  </conditionalFormatting>
  <conditionalFormatting sqref="DL13:DN15">
    <cfRule type="expression" dxfId="23" priority="1027">
      <formula>$DL$11="Narrative Device"</formula>
    </cfRule>
    <cfRule type="expression" dxfId="22" priority="1028">
      <formula>$DL$11="Armament"</formula>
    </cfRule>
    <cfRule type="expression" dxfId="21" priority="1029">
      <formula>$DL$11="Archetype"</formula>
    </cfRule>
    <cfRule type="expression" dxfId="20" priority="1030">
      <formula>$DL$11="Object"</formula>
    </cfRule>
  </conditionalFormatting>
  <conditionalFormatting sqref="DL18:DN20">
    <cfRule type="expression" dxfId="19" priority="1031">
      <formula>$DL$16="Narrative Device"</formula>
    </cfRule>
    <cfRule type="expression" dxfId="18" priority="1032">
      <formula>$DL$16="Armament"</formula>
    </cfRule>
    <cfRule type="expression" dxfId="17" priority="1033">
      <formula>$DL$16="Archetype"</formula>
    </cfRule>
    <cfRule type="expression" dxfId="16" priority="1034">
      <formula>$DL$16="Object"</formula>
    </cfRule>
  </conditionalFormatting>
  <pageMargins left="0.35433070866141736" right="0.35433070866141736" top="0.55118110236220474" bottom="0.55118110236220474" header="0.59055118110236227" footer="0.51181102362204722"/>
  <pageSetup paperSize="9"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E07B-0F39-42BE-A018-D4061FF9E08B}">
  <dimension ref="A1:X22"/>
  <sheetViews>
    <sheetView showGridLines="0" showWhiteSpace="0" view="pageLayout" zoomScale="265" zoomScalePageLayoutView="265" workbookViewId="0">
      <selection activeCell="D3" sqref="D3:E3"/>
    </sheetView>
  </sheetViews>
  <sheetFormatPr defaultColWidth="10.75" defaultRowHeight="15.75" x14ac:dyDescent="0.25"/>
  <cols>
    <col min="1" max="1" width="1" style="24" customWidth="1"/>
    <col min="2" max="2" width="0.625" style="1" customWidth="1"/>
    <col min="3" max="3" width="7.375" customWidth="1"/>
    <col min="4" max="4" width="28.125" customWidth="1"/>
    <col min="5" max="5" width="7.375" style="54" customWidth="1"/>
    <col min="6" max="7" width="0.625" style="1" customWidth="1"/>
    <col min="8" max="8" width="7.375" customWidth="1"/>
    <col min="9" max="9" width="28.125" customWidth="1"/>
    <col min="10" max="10" width="7.375" style="54" customWidth="1"/>
    <col min="11" max="11" width="0.625" style="1" customWidth="1"/>
    <col min="12" max="12" width="1" style="1" customWidth="1"/>
    <col min="13" max="13" width="1" customWidth="1"/>
    <col min="14" max="14" width="0.625" customWidth="1"/>
    <col min="15" max="15" width="7.375" customWidth="1"/>
    <col min="16" max="16" width="28.125" customWidth="1"/>
    <col min="17" max="17" width="7.375" style="54" customWidth="1"/>
    <col min="18" max="19" width="0.625" customWidth="1"/>
    <col min="20" max="20" width="7.375" customWidth="1"/>
    <col min="21" max="21" width="28.125" customWidth="1"/>
    <col min="22" max="22" width="7.375" style="54" customWidth="1"/>
    <col min="23" max="23" width="0.625" customWidth="1"/>
    <col min="24" max="24" width="1" customWidth="1"/>
  </cols>
  <sheetData>
    <row r="1" spans="1:24" ht="6" customHeight="1" x14ac:dyDescent="0.25">
      <c r="A1" s="77"/>
      <c r="B1" s="76"/>
      <c r="C1" s="76"/>
      <c r="D1" s="76"/>
      <c r="E1" s="76"/>
      <c r="F1" s="76"/>
      <c r="G1" s="76"/>
      <c r="H1" s="76"/>
      <c r="I1" s="76"/>
      <c r="J1" s="76"/>
      <c r="K1" s="76"/>
      <c r="L1" s="76"/>
      <c r="M1" s="77"/>
      <c r="N1" s="76"/>
      <c r="O1" s="76"/>
      <c r="P1" s="76"/>
      <c r="Q1" s="76"/>
      <c r="R1" s="76"/>
      <c r="S1" s="76"/>
      <c r="T1" s="76"/>
      <c r="U1" s="76"/>
      <c r="V1" s="76"/>
      <c r="W1" s="76"/>
      <c r="X1" s="76"/>
    </row>
    <row r="2" spans="1:24" s="2" customFormat="1" ht="3.95" customHeight="1" x14ac:dyDescent="0.25">
      <c r="A2" s="77"/>
      <c r="B2" s="58"/>
      <c r="C2" s="78" t="e">
        <f>IF(VLOOKUP('Card List'!G2,Table1[#All],3,FALSE)="Metatrope","Metatrope","")</f>
        <v>#N/A</v>
      </c>
      <c r="D2" s="78"/>
      <c r="E2" s="68"/>
      <c r="F2" s="57"/>
      <c r="G2" s="58"/>
      <c r="H2" s="78" t="e">
        <f>IF(VLOOKUP('Card List'!G3,Table1[#All],3,FALSE)="Metatrope","Metatrope","")</f>
        <v>#N/A</v>
      </c>
      <c r="I2" s="78"/>
      <c r="J2" s="68"/>
      <c r="K2" s="57"/>
      <c r="L2" s="76"/>
      <c r="M2" s="77"/>
      <c r="N2" s="58"/>
      <c r="O2" s="78" t="e">
        <f>IF(VLOOKUP('Card List'!G10,Table1[#All],3,FALSE)="Metatrope","Metatrope","")</f>
        <v>#N/A</v>
      </c>
      <c r="P2" s="78"/>
      <c r="Q2" s="68"/>
      <c r="R2" s="57"/>
      <c r="S2" s="58"/>
      <c r="T2" s="78" t="e">
        <f>IF(VLOOKUP('Card List'!G11,Table1[#All],3,FALSE)="Metatrope","Metatrope","")</f>
        <v>#N/A</v>
      </c>
      <c r="U2" s="78"/>
      <c r="V2" s="68"/>
      <c r="W2" s="57"/>
      <c r="X2" s="76"/>
    </row>
    <row r="3" spans="1:24" ht="45" customHeight="1" thickBot="1" x14ac:dyDescent="0.3">
      <c r="A3" s="77"/>
      <c r="B3" s="79"/>
      <c r="C3" s="74"/>
      <c r="D3" s="82" t="e">
        <f>IF(NOT(C2="Metatrope"),"XXX",IF(VLOOKUP('Card List'!G2,Table1[#All],2,FALSE)=0,"",VLOOKUP('Card List'!G2,Table1[#All],2,FALSE)))</f>
        <v>#N/A</v>
      </c>
      <c r="E3" s="82"/>
      <c r="F3" s="79"/>
      <c r="G3" s="79"/>
      <c r="H3" s="75"/>
      <c r="I3" s="82" t="e">
        <f>IF(NOT(H2="Metatrope"),"XXX",IF(VLOOKUP('Card List'!G3,Table1[#All],2,FALSE)=0,"",VLOOKUP('Card List'!G3,Table1[#All],2,FALSE)))</f>
        <v>#N/A</v>
      </c>
      <c r="J3" s="82"/>
      <c r="K3" s="79"/>
      <c r="L3" s="76"/>
      <c r="M3" s="77"/>
      <c r="N3" s="79"/>
      <c r="O3" s="59"/>
      <c r="P3" s="84" t="e">
        <f>IF(NOT(O2="Metatrope"),"XXX",IF(VLOOKUP('Card List'!G10,Table1[#All],2,FALSE)=0,"",VLOOKUP('Card List'!G10,Table1[#All],2,FALSE)))</f>
        <v>#N/A</v>
      </c>
      <c r="Q3" s="84"/>
      <c r="R3" s="79"/>
      <c r="S3" s="79"/>
      <c r="T3" s="60"/>
      <c r="U3" s="84" t="e">
        <f>IF(NOT(T2="Metatrope"),"XXX",IF(VLOOKUP('Card List'!G11,Table1[#All],2,FALSE)=0,"",VLOOKUP('Card List'!G11,Table1[#All],2,FALSE)))</f>
        <v>#N/A</v>
      </c>
      <c r="V3" s="84"/>
      <c r="W3" s="79"/>
      <c r="X3" s="76"/>
    </row>
    <row r="4" spans="1:24" ht="63" customHeight="1" thickTop="1" thickBot="1" x14ac:dyDescent="0.3">
      <c r="A4" s="77"/>
      <c r="B4" s="79"/>
      <c r="C4" s="83" t="e">
        <f>IF(NOT(C2="Metatrope"),"Use ‘Trope Cards’ template.",IF(VLOOKUP('Card List'!G2,Table1[#All],5,FALSE)=0,"",VLOOKUP('Card List'!G2,Table1[#All],5,FALSE)))</f>
        <v>#N/A</v>
      </c>
      <c r="D4" s="83"/>
      <c r="E4" s="83"/>
      <c r="F4" s="79"/>
      <c r="G4" s="79"/>
      <c r="H4" s="83" t="e">
        <f>IF(NOT(H2="Metatrope"),"Use ‘Trope Cards’ template.",IF(VLOOKUP('Card List'!G3,Table1[#All],5,FALSE)=0,"",VLOOKUP('Card List'!G3,Table1[#All],5,FALSE)))</f>
        <v>#N/A</v>
      </c>
      <c r="I4" s="83"/>
      <c r="J4" s="83"/>
      <c r="K4" s="79"/>
      <c r="L4" s="76"/>
      <c r="M4" s="77"/>
      <c r="N4" s="79"/>
      <c r="O4" s="83" t="e">
        <f>IF(NOT(O2="Metatrope"),"Use ‘Trope Cards’ template.",IF(VLOOKUP('Card List'!G10,Table1[#All],5,FALSE)=0,"",VLOOKUP('Card List'!G10,Table1[#All],5,FALSE)))</f>
        <v>#N/A</v>
      </c>
      <c r="P4" s="83"/>
      <c r="Q4" s="83"/>
      <c r="R4" s="79"/>
      <c r="S4" s="79"/>
      <c r="T4" s="83" t="e">
        <f>IF(NOT(T2="Metatrope"),"Use ‘Trope Cards’ template.",IF(VLOOKUP('Card List'!G11,Table1[#All],5,FALSE)=0,"",VLOOKUP('Card List'!G11,Table1[#All],5,FALSE)))</f>
        <v>#N/A</v>
      </c>
      <c r="U4" s="83"/>
      <c r="V4" s="83"/>
      <c r="W4" s="79"/>
      <c r="X4" s="76"/>
    </row>
    <row r="5" spans="1:24" ht="63" customHeight="1" thickTop="1" x14ac:dyDescent="0.25">
      <c r="A5" s="77"/>
      <c r="B5" s="79"/>
      <c r="C5" s="85" t="e">
        <f>IF(OR(NOT(C2="Metatrope"),VLOOKUP('Card List'!G2,Table1[#All],6,FALSE)=0),"",VLOOKUP('Card List'!G2,Table1[#All],6,FALSE))</f>
        <v>#N/A</v>
      </c>
      <c r="D5" s="85"/>
      <c r="E5" s="85"/>
      <c r="F5" s="79"/>
      <c r="G5" s="79"/>
      <c r="H5" s="85" t="e">
        <f>IF(OR(NOT(H2="Metatrope"),VLOOKUP('Card List'!G3,Table1[#All],6,FALSE)=0),"",VLOOKUP('Card List'!G3,Table1[#All],6,FALSE))</f>
        <v>#N/A</v>
      </c>
      <c r="I5" s="85"/>
      <c r="J5" s="85"/>
      <c r="K5" s="79"/>
      <c r="L5" s="76"/>
      <c r="M5" s="77"/>
      <c r="N5" s="79"/>
      <c r="O5" s="85" t="e">
        <f>IF(OR(NOT(O2="Metatrope"),VLOOKUP('Card List'!G10,Table1[#All],6,FALSE)=0),"",VLOOKUP('Card List'!G10,Table1[#All],6,FALSE))</f>
        <v>#N/A</v>
      </c>
      <c r="P5" s="85"/>
      <c r="Q5" s="85"/>
      <c r="R5" s="79"/>
      <c r="S5" s="79"/>
      <c r="T5" s="85" t="e">
        <f>IF(OR(NOT(T2="Metatrope"),VLOOKUP('Card List'!G11,Table1[#All],6,FALSE)=0),"",VLOOKUP('Card List'!G11,Table1[#All],6,FALSE))</f>
        <v>#N/A</v>
      </c>
      <c r="U5" s="85"/>
      <c r="V5" s="85"/>
      <c r="W5" s="79"/>
      <c r="X5" s="76"/>
    </row>
    <row r="6" spans="1:24" s="2" customFormat="1" ht="3.95" customHeight="1" x14ac:dyDescent="0.25">
      <c r="A6" s="77"/>
      <c r="B6" s="56"/>
      <c r="C6" s="78" t="e">
        <f>IF(VLOOKUP('Card List'!G4,Table1[#All],3,FALSE)="Metatrope","Metatrope","")</f>
        <v>#N/A</v>
      </c>
      <c r="D6" s="78"/>
      <c r="E6" s="68"/>
      <c r="F6" s="55"/>
      <c r="G6" s="56"/>
      <c r="H6" s="78" t="e">
        <f>IF(VLOOKUP('Card List'!G5,Table1[#All],3,FALSE)="Metatrope","Metatrope","")</f>
        <v>#N/A</v>
      </c>
      <c r="I6" s="78"/>
      <c r="J6" s="68"/>
      <c r="K6" s="55"/>
      <c r="L6" s="76"/>
      <c r="M6" s="77"/>
      <c r="N6" s="56"/>
      <c r="O6" s="78" t="e">
        <f>IF(VLOOKUP('Card List'!G12,Table1[#All],3,FALSE)="Metatrope","Metatrope","")</f>
        <v>#N/A</v>
      </c>
      <c r="P6" s="78"/>
      <c r="Q6" s="68"/>
      <c r="R6" s="55"/>
      <c r="S6" s="56"/>
      <c r="T6" s="78" t="e">
        <f>IF(VLOOKUP('Card List'!G13,Table1[#All],3,FALSE)="Metatrope","Metatrope","")</f>
        <v>#N/A</v>
      </c>
      <c r="U6" s="78"/>
      <c r="V6" s="68"/>
      <c r="W6" s="55"/>
      <c r="X6" s="76"/>
    </row>
    <row r="7" spans="1:24" s="2" customFormat="1" ht="3.95" customHeight="1" x14ac:dyDescent="0.25">
      <c r="A7" s="77"/>
      <c r="B7" s="58"/>
      <c r="C7" s="78"/>
      <c r="D7" s="78"/>
      <c r="E7" s="68"/>
      <c r="F7" s="57"/>
      <c r="G7" s="58"/>
      <c r="H7" s="78"/>
      <c r="I7" s="78"/>
      <c r="J7" s="68"/>
      <c r="K7" s="57"/>
      <c r="L7" s="76"/>
      <c r="M7" s="77"/>
      <c r="N7" s="58"/>
      <c r="O7" s="78"/>
      <c r="P7" s="78"/>
      <c r="Q7" s="68"/>
      <c r="R7" s="57"/>
      <c r="S7" s="58"/>
      <c r="T7" s="78"/>
      <c r="U7" s="78"/>
      <c r="V7" s="68"/>
      <c r="W7" s="57"/>
      <c r="X7" s="76"/>
    </row>
    <row r="8" spans="1:24" ht="45" customHeight="1" thickBot="1" x14ac:dyDescent="0.3">
      <c r="A8" s="77"/>
      <c r="B8" s="79"/>
      <c r="C8" s="75"/>
      <c r="D8" s="82" t="e">
        <f>IF(NOT(C6="Metatrope"),"XXX",IF(VLOOKUP('Card List'!G4,Table1[#All],2,FALSE)=0,"",VLOOKUP('Card List'!G4,Table1[#All],2,FALSE)))</f>
        <v>#N/A</v>
      </c>
      <c r="E8" s="82"/>
      <c r="F8" s="79"/>
      <c r="G8" s="79"/>
      <c r="H8" s="75"/>
      <c r="I8" s="82" t="e">
        <f>IF(NOT(H6="Metatrope"),"XXX",IF(VLOOKUP('Card List'!G5,Table1[#All],2,FALSE)=0,"",VLOOKUP('Card List'!G5,Table1[#All],2,FALSE)))</f>
        <v>#N/A</v>
      </c>
      <c r="J8" s="82"/>
      <c r="K8" s="79"/>
      <c r="L8" s="76"/>
      <c r="M8" s="77"/>
      <c r="N8" s="79"/>
      <c r="O8" s="60"/>
      <c r="P8" s="84" t="e">
        <f>IF(NOT(O6="Metatrope"),"XXX",IF(VLOOKUP('Card List'!G12,Table1[#All],2,FALSE)=0,"",VLOOKUP('Card List'!G12,Table1[#All],2,FALSE)))</f>
        <v>#N/A</v>
      </c>
      <c r="Q8" s="84"/>
      <c r="R8" s="79"/>
      <c r="S8" s="79"/>
      <c r="T8" s="60"/>
      <c r="U8" s="84" t="e">
        <f>IF(NOT(T6="Metatrope"),"XXX",IF(VLOOKUP('Card List'!G13,Table1[#All],2,FALSE)=0,"",VLOOKUP('Card List'!G13,Table1[#All],2,FALSE)))</f>
        <v>#N/A</v>
      </c>
      <c r="V8" s="84"/>
      <c r="W8" s="79"/>
      <c r="X8" s="76"/>
    </row>
    <row r="9" spans="1:24" ht="63" customHeight="1" thickTop="1" thickBot="1" x14ac:dyDescent="0.3">
      <c r="A9" s="77"/>
      <c r="B9" s="79"/>
      <c r="C9" s="83" t="e">
        <f>IF(NOT(C6="Metatrope"),"Use ‘Trope Cards’ template.",IF(VLOOKUP('Card List'!G4,Table1[#All],5,FALSE)=0,"",VLOOKUP('Card List'!G4,Table1[#All],5,FALSE)))</f>
        <v>#N/A</v>
      </c>
      <c r="D9" s="83"/>
      <c r="E9" s="83"/>
      <c r="F9" s="79"/>
      <c r="G9" s="79"/>
      <c r="H9" s="83" t="e">
        <f>IF(NOT(H6="Metatrope"),"Use ‘Trope Cards’ template.",IF(VLOOKUP('Card List'!G5,Table1[#All],5,FALSE)=0,"",VLOOKUP('Card List'!G5,Table1[#All],5,FALSE)))</f>
        <v>#N/A</v>
      </c>
      <c r="I9" s="83"/>
      <c r="J9" s="83"/>
      <c r="K9" s="79"/>
      <c r="L9" s="76"/>
      <c r="M9" s="77"/>
      <c r="N9" s="79"/>
      <c r="O9" s="83" t="e">
        <f>IF(NOT(O6="Metatrope"),"Use ‘Trope Cards’ template.",IF(VLOOKUP('Card List'!G12,Table1[#All],5,FALSE)=0,"",VLOOKUP('Card List'!G12,Table1[#All],5,FALSE)))</f>
        <v>#N/A</v>
      </c>
      <c r="P9" s="83"/>
      <c r="Q9" s="83"/>
      <c r="R9" s="79"/>
      <c r="S9" s="79"/>
      <c r="T9" s="83" t="e">
        <f>IF(NOT(T6="Metatrope"),"Use ‘Trope Cards’ template.",IF(VLOOKUP('Card List'!G13,Table1[#All],5,FALSE)=0,"",VLOOKUP('Card List'!G13,Table1[#All],5,FALSE)))</f>
        <v>#N/A</v>
      </c>
      <c r="U9" s="83"/>
      <c r="V9" s="83"/>
      <c r="W9" s="79"/>
      <c r="X9" s="76"/>
    </row>
    <row r="10" spans="1:24" ht="63" customHeight="1" thickTop="1" x14ac:dyDescent="0.25">
      <c r="A10" s="77"/>
      <c r="B10" s="79"/>
      <c r="C10" s="85" t="e">
        <f>IF(OR(NOT(C6="Metatrope"),VLOOKUP('Card List'!G4,Table1[#All],6,FALSE)=0),"",VLOOKUP('Card List'!G4,Table1[#All],6,FALSE))</f>
        <v>#N/A</v>
      </c>
      <c r="D10" s="85"/>
      <c r="E10" s="85"/>
      <c r="F10" s="79"/>
      <c r="G10" s="79"/>
      <c r="H10" s="85" t="e">
        <f>IF(OR(NOT(H6="Metatrope"),VLOOKUP('Card List'!G5,Table1[#All],6,FALSE)=0),"",VLOOKUP('Card List'!G5,Table1[#All],6,FALSE))</f>
        <v>#N/A</v>
      </c>
      <c r="I10" s="85"/>
      <c r="J10" s="85"/>
      <c r="K10" s="79"/>
      <c r="L10" s="76"/>
      <c r="M10" s="77"/>
      <c r="N10" s="79"/>
      <c r="O10" s="85" t="e">
        <f>IF(OR(NOT(O6="Metatrope"),VLOOKUP('Card List'!G12,Table1[#All],6,FALSE)=0),"",VLOOKUP('Card List'!G12,Table1[#All],6,FALSE))</f>
        <v>#N/A</v>
      </c>
      <c r="P10" s="85"/>
      <c r="Q10" s="85"/>
      <c r="R10" s="79"/>
      <c r="S10" s="79"/>
      <c r="T10" s="85" t="e">
        <f>IF(OR(NOT(T6="Metatrope"),VLOOKUP('Card List'!G13,Table1[#All],6,FALSE)=0),"",VLOOKUP('Card List'!G13,Table1[#All],6,FALSE))</f>
        <v>#N/A</v>
      </c>
      <c r="U10" s="85"/>
      <c r="V10" s="85"/>
      <c r="W10" s="79"/>
      <c r="X10" s="76"/>
    </row>
    <row r="11" spans="1:24" s="2" customFormat="1" ht="3.95" customHeight="1" x14ac:dyDescent="0.25">
      <c r="A11" s="77"/>
      <c r="B11" s="56"/>
      <c r="C11" s="78" t="e">
        <f>IF(VLOOKUP('Card List'!G6,Table1[#All],3,FALSE)="Metatrope","Metatrope","")</f>
        <v>#N/A</v>
      </c>
      <c r="D11" s="78"/>
      <c r="E11" s="68"/>
      <c r="F11" s="55"/>
      <c r="G11" s="56"/>
      <c r="H11" s="78" t="e">
        <f>IF(VLOOKUP('Card List'!G7,Table1[#All],3,FALSE)="Metatrope","Metatrope","")</f>
        <v>#N/A</v>
      </c>
      <c r="I11" s="78"/>
      <c r="J11" s="68"/>
      <c r="K11" s="55"/>
      <c r="L11" s="76"/>
      <c r="M11" s="77"/>
      <c r="N11" s="56"/>
      <c r="O11" s="78" t="e">
        <f>IF(VLOOKUP('Card List'!G14,Table1[#All],3,FALSE)="Metatrope","Metatrope","")</f>
        <v>#N/A</v>
      </c>
      <c r="P11" s="78"/>
      <c r="Q11" s="68"/>
      <c r="R11" s="55"/>
      <c r="S11" s="56"/>
      <c r="T11" s="78" t="e">
        <f>IF(VLOOKUP('Card List'!G15,Table1[#All],3,FALSE)="Metatrope","Metatrope","")</f>
        <v>#N/A</v>
      </c>
      <c r="U11" s="78"/>
      <c r="V11" s="68"/>
      <c r="W11" s="55"/>
      <c r="X11" s="76"/>
    </row>
    <row r="12" spans="1:24" s="2" customFormat="1" ht="3.95" customHeight="1" x14ac:dyDescent="0.25">
      <c r="A12" s="77"/>
      <c r="B12" s="58"/>
      <c r="C12" s="78"/>
      <c r="D12" s="78"/>
      <c r="E12" s="68"/>
      <c r="F12" s="57"/>
      <c r="G12" s="58"/>
      <c r="H12" s="78"/>
      <c r="I12" s="78"/>
      <c r="J12" s="68"/>
      <c r="K12" s="57"/>
      <c r="L12" s="76"/>
      <c r="M12" s="77"/>
      <c r="N12" s="58"/>
      <c r="O12" s="78"/>
      <c r="P12" s="78"/>
      <c r="Q12" s="68"/>
      <c r="R12" s="57"/>
      <c r="S12" s="58"/>
      <c r="T12" s="78"/>
      <c r="U12" s="78"/>
      <c r="V12" s="68"/>
      <c r="W12" s="57"/>
      <c r="X12" s="76"/>
    </row>
    <row r="13" spans="1:24" ht="45" customHeight="1" thickBot="1" x14ac:dyDescent="0.3">
      <c r="A13" s="77"/>
      <c r="B13" s="79"/>
      <c r="C13" s="75"/>
      <c r="D13" s="82" t="e">
        <f>IF(NOT(C11="Metatrope"),"XXX",IF(VLOOKUP('Card List'!G6,Table1[#All],2,FALSE)=0,"",VLOOKUP('Card List'!G6,Table1[#All],2,FALSE)))</f>
        <v>#N/A</v>
      </c>
      <c r="E13" s="82"/>
      <c r="F13" s="79"/>
      <c r="G13" s="79"/>
      <c r="H13" s="75"/>
      <c r="I13" s="82" t="e">
        <f>IF(NOT(H11="Metatrope"),"XXX",IF(VLOOKUP('Card List'!G7,Table1[#All],2,FALSE)=0,"",VLOOKUP('Card List'!G7,Table1[#All],2,FALSE)))</f>
        <v>#N/A</v>
      </c>
      <c r="J13" s="82"/>
      <c r="K13" s="79"/>
      <c r="L13" s="76"/>
      <c r="M13" s="77"/>
      <c r="N13" s="79"/>
      <c r="O13" s="60"/>
      <c r="P13" s="84" t="e">
        <f>IF(NOT(O11="Metatrope"),"XXX",IF(VLOOKUP('Card List'!G14,Table1[#All],2,FALSE)=0,"",VLOOKUP('Card List'!G14,Table1[#All],2,FALSE)))</f>
        <v>#N/A</v>
      </c>
      <c r="Q13" s="84"/>
      <c r="R13" s="79"/>
      <c r="S13" s="79"/>
      <c r="T13" s="60"/>
      <c r="U13" s="84" t="e">
        <f>IF(NOT(T11="Metatrope"),"XXX",IF(VLOOKUP('Card List'!G15,Table1[#All],2,FALSE)=0,"",VLOOKUP('Card List'!G15,Table1[#All],2,FALSE)))</f>
        <v>#N/A</v>
      </c>
      <c r="V13" s="84"/>
      <c r="W13" s="79"/>
      <c r="X13" s="76"/>
    </row>
    <row r="14" spans="1:24" ht="63" customHeight="1" thickTop="1" thickBot="1" x14ac:dyDescent="0.3">
      <c r="A14" s="77"/>
      <c r="B14" s="79"/>
      <c r="C14" s="83" t="e">
        <f>IF(NOT(C11="Metatrope"),"Use ‘Trope Cards’ template.",IF(VLOOKUP('Card List'!G6,Table1[#All],5,FALSE)=0,"",VLOOKUP('Card List'!G6,Table1[#All],5,FALSE)))</f>
        <v>#N/A</v>
      </c>
      <c r="D14" s="83"/>
      <c r="E14" s="83"/>
      <c r="F14" s="79"/>
      <c r="G14" s="79"/>
      <c r="H14" s="83" t="e">
        <f>IF(NOT(H11="Metatrope"),"Use ‘Trope Cards’ template.",IF(VLOOKUP('Card List'!G7,Table1[#All],5,FALSE)=0,"",VLOOKUP('Card List'!G7,Table1[#All],5,FALSE)))</f>
        <v>#N/A</v>
      </c>
      <c r="I14" s="83"/>
      <c r="J14" s="83"/>
      <c r="K14" s="79"/>
      <c r="L14" s="76"/>
      <c r="M14" s="77"/>
      <c r="N14" s="79"/>
      <c r="O14" s="83" t="e">
        <f>IF(NOT(O11="Metatrope"),"Use ‘Trope Cards’ template.",IF(VLOOKUP('Card List'!G14,Table1[#All],5,FALSE)=0,"",VLOOKUP('Card List'!G14,Table1[#All],5,FALSE)))</f>
        <v>#N/A</v>
      </c>
      <c r="P14" s="83"/>
      <c r="Q14" s="83"/>
      <c r="R14" s="79"/>
      <c r="S14" s="79"/>
      <c r="T14" s="83" t="e">
        <f>IF(NOT(T11="Metatrope"),"Use ‘Trope Cards’ template.",IF(VLOOKUP('Card List'!G15,Table1[#All],5,FALSE)=0,"",VLOOKUP('Card List'!G15,Table1[#All],5,FALSE)))</f>
        <v>#N/A</v>
      </c>
      <c r="U14" s="83"/>
      <c r="V14" s="83"/>
      <c r="W14" s="79"/>
      <c r="X14" s="76"/>
    </row>
    <row r="15" spans="1:24" ht="63" customHeight="1" thickTop="1" x14ac:dyDescent="0.25">
      <c r="A15" s="77"/>
      <c r="B15" s="79"/>
      <c r="C15" s="85" t="e">
        <f>IF(OR(NOT(C11="Metatrope"),VLOOKUP('Card List'!G6,Table1[#All],6,FALSE)=0),"",VLOOKUP('Card List'!G6,Table1[#All],6,FALSE))</f>
        <v>#N/A</v>
      </c>
      <c r="D15" s="85"/>
      <c r="E15" s="85"/>
      <c r="F15" s="79"/>
      <c r="G15" s="79"/>
      <c r="H15" s="85" t="e">
        <f>IF(OR(NOT(H11="Metatrope"),VLOOKUP('Card List'!G7,Table1[#All],6,FALSE)=0),"",VLOOKUP('Card List'!G7,Table1[#All],6,FALSE))</f>
        <v>#N/A</v>
      </c>
      <c r="I15" s="85"/>
      <c r="J15" s="85"/>
      <c r="K15" s="79"/>
      <c r="L15" s="76"/>
      <c r="M15" s="77"/>
      <c r="N15" s="79"/>
      <c r="O15" s="85" t="e">
        <f>IF(OR(NOT(O11="Metatrope"),VLOOKUP('Card List'!G14,Table1[#All],6,FALSE)=0),"",VLOOKUP('Card List'!G14,Table1[#All],6,FALSE))</f>
        <v>#N/A</v>
      </c>
      <c r="P15" s="85"/>
      <c r="Q15" s="85"/>
      <c r="R15" s="79"/>
      <c r="S15" s="79"/>
      <c r="T15" s="85" t="e">
        <f>IF(OR(NOT(T11="Metatrope"),VLOOKUP('Card List'!G15,Table1[#All],6,FALSE)=0),"",VLOOKUP('Card List'!G15,Table1[#All],6,FALSE))</f>
        <v>#N/A</v>
      </c>
      <c r="U15" s="85"/>
      <c r="V15" s="85"/>
      <c r="W15" s="79"/>
      <c r="X15" s="76"/>
    </row>
    <row r="16" spans="1:24" s="2" customFormat="1" ht="3.95" customHeight="1" x14ac:dyDescent="0.25">
      <c r="A16" s="77"/>
      <c r="B16" s="56"/>
      <c r="C16" s="78" t="e">
        <f>IF(VLOOKUP('Card List'!G8,Table1[#All],3,FALSE)="Metatrope","Metatrope","")</f>
        <v>#N/A</v>
      </c>
      <c r="D16" s="78"/>
      <c r="E16" s="68"/>
      <c r="F16" s="55"/>
      <c r="G16" s="56"/>
      <c r="H16" s="78" t="e">
        <f>IF(VLOOKUP('Card List'!G9,Table1[#All],3,FALSE)="Metatrope","Metatrope","")</f>
        <v>#N/A</v>
      </c>
      <c r="I16" s="78"/>
      <c r="J16" s="68"/>
      <c r="K16" s="55"/>
      <c r="L16" s="76"/>
      <c r="M16" s="77"/>
      <c r="N16" s="56"/>
      <c r="O16" s="78" t="e">
        <f>IF(VLOOKUP('Card List'!G16,Table1[#All],3,FALSE)="Metatrope","Metatrope","")</f>
        <v>#N/A</v>
      </c>
      <c r="P16" s="78"/>
      <c r="Q16" s="68"/>
      <c r="R16" s="55"/>
      <c r="S16" s="56"/>
      <c r="T16" s="78" t="e">
        <f>IF(VLOOKUP('Card List'!G17,Table1[#All],3,FALSE)="Metatrope","Metatrope","")</f>
        <v>#N/A</v>
      </c>
      <c r="U16" s="78"/>
      <c r="V16" s="68"/>
      <c r="W16" s="55"/>
      <c r="X16" s="76"/>
    </row>
    <row r="17" spans="1:24" s="2" customFormat="1" ht="3.95" customHeight="1" x14ac:dyDescent="0.25">
      <c r="A17" s="77"/>
      <c r="B17" s="58"/>
      <c r="C17" s="78"/>
      <c r="D17" s="78"/>
      <c r="E17" s="68"/>
      <c r="F17" s="57"/>
      <c r="G17" s="58"/>
      <c r="H17" s="78"/>
      <c r="I17" s="78"/>
      <c r="J17" s="68"/>
      <c r="K17" s="57"/>
      <c r="L17" s="76"/>
      <c r="M17" s="77"/>
      <c r="N17" s="58"/>
      <c r="O17" s="78"/>
      <c r="P17" s="78"/>
      <c r="Q17" s="68"/>
      <c r="R17" s="57"/>
      <c r="S17" s="58"/>
      <c r="T17" s="78"/>
      <c r="U17" s="78"/>
      <c r="V17" s="68"/>
      <c r="W17" s="57"/>
      <c r="X17" s="76"/>
    </row>
    <row r="18" spans="1:24" ht="45" customHeight="1" thickBot="1" x14ac:dyDescent="0.3">
      <c r="A18" s="77"/>
      <c r="B18" s="79"/>
      <c r="C18" s="75"/>
      <c r="D18" s="82" t="e">
        <f>IF(NOT(C16="Metatrope"),"XXX",IF(VLOOKUP('Card List'!G8,Table1[#All],2,FALSE)=0,"",VLOOKUP('Card List'!G8,Table1[#All],2,FALSE)))</f>
        <v>#N/A</v>
      </c>
      <c r="E18" s="82"/>
      <c r="F18" s="79"/>
      <c r="G18" s="79"/>
      <c r="H18" s="60"/>
      <c r="I18" s="84" t="e">
        <f>IF(NOT(H16="Metatrope"),"XXX",IF(VLOOKUP('Card List'!G9,Table1[#All],2,FALSE)=0,"",VLOOKUP('Card List'!G9,Table1[#All],2,FALSE)))</f>
        <v>#N/A</v>
      </c>
      <c r="J18" s="84"/>
      <c r="K18" s="79"/>
      <c r="L18" s="76"/>
      <c r="M18" s="77"/>
      <c r="N18" s="79"/>
      <c r="O18" s="60"/>
      <c r="P18" s="84" t="e">
        <f>IF(NOT(O16="Metatrope"),"XXX",IF(VLOOKUP('Card List'!G16,Table1[#All],2,FALSE)=0,"",VLOOKUP('Card List'!G16,Table1[#All],2,FALSE)))</f>
        <v>#N/A</v>
      </c>
      <c r="Q18" s="84"/>
      <c r="R18" s="79"/>
      <c r="S18" s="79"/>
      <c r="T18" s="60"/>
      <c r="U18" s="84" t="e">
        <f>IF(NOT(T16="Metatrope"),"XXX",IF(VLOOKUP('Card List'!G17,Table1[#All],2,FALSE)=0,"",VLOOKUP('Card List'!G17,Table1[#All],2,FALSE)))</f>
        <v>#N/A</v>
      </c>
      <c r="V18" s="84"/>
      <c r="W18" s="79"/>
      <c r="X18" s="76"/>
    </row>
    <row r="19" spans="1:24" ht="63" customHeight="1" thickTop="1" thickBot="1" x14ac:dyDescent="0.3">
      <c r="A19" s="77"/>
      <c r="B19" s="79"/>
      <c r="C19" s="83" t="e">
        <f>IF(NOT(C16="Metatrope"),"Use ‘Trope Cards’ template.",IF(VLOOKUP('Card List'!G8,Table1[#All],5,FALSE)=0,"",VLOOKUP('Card List'!G8,Table1[#All],5,FALSE)))</f>
        <v>#N/A</v>
      </c>
      <c r="D19" s="83"/>
      <c r="E19" s="83"/>
      <c r="F19" s="79"/>
      <c r="G19" s="79"/>
      <c r="H19" s="83" t="e">
        <f>IF(NOT(H16="Metatrope"),"Use ‘Trope Cards’ template.",IF(VLOOKUP('Card List'!G9,Table1[#All],5,FALSE)=0,"",VLOOKUP('Card List'!G9,Table1[#All],5,FALSE)))</f>
        <v>#N/A</v>
      </c>
      <c r="I19" s="83"/>
      <c r="J19" s="83"/>
      <c r="K19" s="79"/>
      <c r="L19" s="76"/>
      <c r="M19" s="77"/>
      <c r="N19" s="79"/>
      <c r="O19" s="83" t="e">
        <f>IF(NOT(O16="Metatrope"),"Use ‘Trope Cards’ template.",IF(VLOOKUP('Card List'!G16,Table1[#All],5,FALSE)=0,"",VLOOKUP('Card List'!G16,Table1[#All],5,FALSE)))</f>
        <v>#N/A</v>
      </c>
      <c r="P19" s="83"/>
      <c r="Q19" s="83"/>
      <c r="R19" s="79"/>
      <c r="S19" s="79"/>
      <c r="T19" s="83" t="e">
        <f>IF(NOT(T16="Metatrope"),"Use ‘Trope Cards’ template.",IF(VLOOKUP('Card List'!G17,Table1[#All],5,FALSE)=0,"",VLOOKUP('Card List'!G17,Table1[#All],5,FALSE)))</f>
        <v>#N/A</v>
      </c>
      <c r="U19" s="83"/>
      <c r="V19" s="83"/>
      <c r="W19" s="79"/>
      <c r="X19" s="76"/>
    </row>
    <row r="20" spans="1:24" ht="63" customHeight="1" thickTop="1" x14ac:dyDescent="0.25">
      <c r="A20" s="77"/>
      <c r="B20" s="79"/>
      <c r="C20" s="85" t="e">
        <f>IF(OR(NOT(C16="Metatrope"),VLOOKUP('Card List'!G8,Table1[#All],6,FALSE)=0),"",VLOOKUP('Card List'!G8,Table1[#All],6,FALSE))</f>
        <v>#N/A</v>
      </c>
      <c r="D20" s="85"/>
      <c r="E20" s="85"/>
      <c r="F20" s="79"/>
      <c r="G20" s="79"/>
      <c r="H20" s="85" t="e">
        <f>IF(OR(NOT(H16="Metatrope"),VLOOKUP('Card List'!G9,Table1[#All],6,FALSE)=0),"",VLOOKUP('Card List'!G9,Table1[#All],6,FALSE))</f>
        <v>#N/A</v>
      </c>
      <c r="I20" s="85"/>
      <c r="J20" s="85"/>
      <c r="K20" s="79"/>
      <c r="L20" s="76"/>
      <c r="M20" s="77"/>
      <c r="N20" s="79"/>
      <c r="O20" s="85" t="e">
        <f>IF(OR(NOT(O16="Metatrope"),VLOOKUP('Card List'!G16,Table1[#All],6,FALSE)=0),"",VLOOKUP('Card List'!G16,Table1[#All],6,FALSE))</f>
        <v>#N/A</v>
      </c>
      <c r="P20" s="85"/>
      <c r="Q20" s="85"/>
      <c r="R20" s="79"/>
      <c r="S20" s="79"/>
      <c r="T20" s="85" t="e">
        <f>IF(OR(NOT(T16="Metatrope"),VLOOKUP('Card List'!G17,Table1[#All],6,FALSE)=0),"",VLOOKUP('Card List'!G17,Table1[#All],6,FALSE))</f>
        <v>#N/A</v>
      </c>
      <c r="U20" s="85"/>
      <c r="V20" s="85"/>
      <c r="W20" s="79"/>
      <c r="X20" s="76"/>
    </row>
    <row r="21" spans="1:24" s="2" customFormat="1" ht="3.95" customHeight="1" x14ac:dyDescent="0.25">
      <c r="A21" s="77"/>
      <c r="B21" s="56"/>
      <c r="C21" s="78"/>
      <c r="D21" s="78"/>
      <c r="E21" s="68"/>
      <c r="F21" s="55"/>
      <c r="G21" s="56"/>
      <c r="H21" s="78"/>
      <c r="I21" s="78"/>
      <c r="J21" s="68"/>
      <c r="K21" s="55"/>
      <c r="L21" s="76"/>
      <c r="M21" s="77"/>
      <c r="N21" s="56"/>
      <c r="O21" s="78"/>
      <c r="P21" s="78"/>
      <c r="Q21" s="68"/>
      <c r="R21" s="55"/>
      <c r="S21" s="56"/>
      <c r="T21" s="78"/>
      <c r="U21" s="78"/>
      <c r="V21" s="68"/>
      <c r="W21" s="55"/>
      <c r="X21" s="76"/>
    </row>
    <row r="22" spans="1:24" ht="6" customHeight="1" x14ac:dyDescent="0.25">
      <c r="A22" s="77"/>
      <c r="B22" s="76"/>
      <c r="C22" s="76"/>
      <c r="D22" s="76"/>
      <c r="E22" s="76"/>
      <c r="F22" s="76"/>
      <c r="G22" s="76"/>
      <c r="H22" s="76"/>
      <c r="I22" s="76"/>
      <c r="J22" s="76"/>
      <c r="K22" s="76"/>
      <c r="L22" s="76"/>
      <c r="M22" s="77"/>
      <c r="N22" s="76"/>
      <c r="O22" s="76"/>
      <c r="P22" s="76"/>
      <c r="Q22" s="76"/>
      <c r="R22" s="76"/>
      <c r="S22" s="76"/>
      <c r="T22" s="76"/>
      <c r="U22" s="76"/>
      <c r="V22" s="76"/>
      <c r="W22" s="76"/>
      <c r="X22" s="76"/>
    </row>
  </sheetData>
  <mergeCells count="100">
    <mergeCell ref="T15:V15"/>
    <mergeCell ref="U18:V18"/>
    <mergeCell ref="T19:V19"/>
    <mergeCell ref="H20:J20"/>
    <mergeCell ref="P3:Q3"/>
    <mergeCell ref="O4:Q4"/>
    <mergeCell ref="O5:Q5"/>
    <mergeCell ref="P8:Q8"/>
    <mergeCell ref="O9:Q9"/>
    <mergeCell ref="O10:Q10"/>
    <mergeCell ref="P13:Q13"/>
    <mergeCell ref="O14:Q14"/>
    <mergeCell ref="O15:Q15"/>
    <mergeCell ref="P18:Q18"/>
    <mergeCell ref="O19:Q19"/>
    <mergeCell ref="O20:Q20"/>
    <mergeCell ref="I13:J13"/>
    <mergeCell ref="H14:J14"/>
    <mergeCell ref="H15:J15"/>
    <mergeCell ref="I18:J18"/>
    <mergeCell ref="H19:J19"/>
    <mergeCell ref="H4:J4"/>
    <mergeCell ref="H5:J5"/>
    <mergeCell ref="I8:J8"/>
    <mergeCell ref="H9:J9"/>
    <mergeCell ref="H10:J10"/>
    <mergeCell ref="C14:E14"/>
    <mergeCell ref="C15:E15"/>
    <mergeCell ref="D18:E18"/>
    <mergeCell ref="C19:E19"/>
    <mergeCell ref="C20:E20"/>
    <mergeCell ref="C5:E5"/>
    <mergeCell ref="D8:E8"/>
    <mergeCell ref="C9:E9"/>
    <mergeCell ref="C10:E10"/>
    <mergeCell ref="D13:E13"/>
    <mergeCell ref="N1:W1"/>
    <mergeCell ref="X1:X22"/>
    <mergeCell ref="N22:W22"/>
    <mergeCell ref="B3:B5"/>
    <mergeCell ref="B8:B10"/>
    <mergeCell ref="B13:B15"/>
    <mergeCell ref="N3:N5"/>
    <mergeCell ref="N8:N10"/>
    <mergeCell ref="N13:N15"/>
    <mergeCell ref="N18:N20"/>
    <mergeCell ref="K13:K15"/>
    <mergeCell ref="K18:K20"/>
    <mergeCell ref="H6:I7"/>
    <mergeCell ref="H11:I12"/>
    <mergeCell ref="H16:I17"/>
    <mergeCell ref="I3:J3"/>
    <mergeCell ref="A1:A22"/>
    <mergeCell ref="L1:L22"/>
    <mergeCell ref="B1:K1"/>
    <mergeCell ref="B22:K22"/>
    <mergeCell ref="M1:M22"/>
    <mergeCell ref="B18:B20"/>
    <mergeCell ref="C21:D21"/>
    <mergeCell ref="H21:I21"/>
    <mergeCell ref="D3:E3"/>
    <mergeCell ref="C4:E4"/>
    <mergeCell ref="F3:G5"/>
    <mergeCell ref="F8:G10"/>
    <mergeCell ref="F13:G15"/>
    <mergeCell ref="F18:G20"/>
    <mergeCell ref="K3:K5"/>
    <mergeCell ref="K8:K10"/>
    <mergeCell ref="W13:W15"/>
    <mergeCell ref="W18:W20"/>
    <mergeCell ref="C2:D2"/>
    <mergeCell ref="C6:D7"/>
    <mergeCell ref="C11:D12"/>
    <mergeCell ref="C16:D17"/>
    <mergeCell ref="O2:P2"/>
    <mergeCell ref="O6:P7"/>
    <mergeCell ref="O11:P12"/>
    <mergeCell ref="O16:P17"/>
    <mergeCell ref="R3:S5"/>
    <mergeCell ref="H2:I2"/>
    <mergeCell ref="W3:W5"/>
    <mergeCell ref="R8:S10"/>
    <mergeCell ref="W8:W10"/>
    <mergeCell ref="U3:V3"/>
    <mergeCell ref="O21:P21"/>
    <mergeCell ref="T2:U2"/>
    <mergeCell ref="T6:U7"/>
    <mergeCell ref="T11:U12"/>
    <mergeCell ref="T16:U17"/>
    <mergeCell ref="T21:U21"/>
    <mergeCell ref="R13:S15"/>
    <mergeCell ref="R18:S20"/>
    <mergeCell ref="T4:V4"/>
    <mergeCell ref="T5:V5"/>
    <mergeCell ref="U8:V8"/>
    <mergeCell ref="T9:V9"/>
    <mergeCell ref="T10:V10"/>
    <mergeCell ref="T20:V20"/>
    <mergeCell ref="U13:V13"/>
    <mergeCell ref="T14:V14"/>
  </mergeCells>
  <conditionalFormatting sqref="C3:D3 C4:C5">
    <cfRule type="expression" dxfId="15" priority="1035">
      <formula>$C$2="Metatrope"</formula>
    </cfRule>
  </conditionalFormatting>
  <conditionalFormatting sqref="C8:D8 C9:C10">
    <cfRule type="expression" dxfId="14" priority="1036">
      <formula>$C$6="Metatrope"</formula>
    </cfRule>
  </conditionalFormatting>
  <conditionalFormatting sqref="C13:D13 C14:C15">
    <cfRule type="expression" dxfId="13" priority="1037">
      <formula>$C$11="Metatrope"</formula>
    </cfRule>
  </conditionalFormatting>
  <conditionalFormatting sqref="C18:D18 C19:C20">
    <cfRule type="expression" dxfId="12" priority="1038">
      <formula>$C$16="Metatrope"</formula>
    </cfRule>
  </conditionalFormatting>
  <conditionalFormatting sqref="H3:I3 H4:H5">
    <cfRule type="expression" dxfId="11" priority="1039">
      <formula>$H$2="Metatrope"</formula>
    </cfRule>
  </conditionalFormatting>
  <conditionalFormatting sqref="H8:I8 H9:H10">
    <cfRule type="expression" dxfId="10" priority="1040">
      <formula>$H$6="Metatrope"</formula>
    </cfRule>
  </conditionalFormatting>
  <conditionalFormatting sqref="H13:I13 H14:H15">
    <cfRule type="expression" dxfId="9" priority="1041">
      <formula>$H$11="Metatrope"</formula>
    </cfRule>
  </conditionalFormatting>
  <conditionalFormatting sqref="H18:I18 H19:H20">
    <cfRule type="expression" dxfId="8" priority="1042">
      <formula>$H$16="Metatrope"</formula>
    </cfRule>
  </conditionalFormatting>
  <conditionalFormatting sqref="O3:P3 O4:O5">
    <cfRule type="expression" dxfId="7" priority="1043">
      <formula>$O$2="Metatrope"</formula>
    </cfRule>
  </conditionalFormatting>
  <conditionalFormatting sqref="O8:P8 O9:O10">
    <cfRule type="expression" dxfId="6" priority="1044">
      <formula>$O$6="Metatrope"</formula>
    </cfRule>
  </conditionalFormatting>
  <conditionalFormatting sqref="O13:P13 O14:O15">
    <cfRule type="expression" dxfId="5" priority="1045">
      <formula>$O$11="Metatrope"</formula>
    </cfRule>
  </conditionalFormatting>
  <conditionalFormatting sqref="O18:P18 O19:O20">
    <cfRule type="expression" dxfId="4" priority="1046">
      <formula>$O$16="Metatrope"</formula>
    </cfRule>
  </conditionalFormatting>
  <conditionalFormatting sqref="T3:U3 T4:T5">
    <cfRule type="expression" dxfId="3" priority="1047">
      <formula>$T$2="Metatrope"</formula>
    </cfRule>
  </conditionalFormatting>
  <conditionalFormatting sqref="T8:U8 T9:T10">
    <cfRule type="expression" dxfId="2" priority="1048">
      <formula>$T$6="Metatrope"</formula>
    </cfRule>
  </conditionalFormatting>
  <conditionalFormatting sqref="T13:U13 T14:T15">
    <cfRule type="expression" dxfId="1" priority="1049">
      <formula>$T$11="Metatrope"</formula>
    </cfRule>
  </conditionalFormatting>
  <conditionalFormatting sqref="T18:U18 T19:T20">
    <cfRule type="expression" dxfId="0" priority="1050">
      <formula>$T$16="Metatrope"</formula>
    </cfRule>
  </conditionalFormatting>
  <pageMargins left="0.35433070866141736" right="0.35433070866141736" top="0.55118110236220474" bottom="0.55118110236220474" header="0.59055118110236227" footer="0.51181102362204722"/>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6D80-B948-43CA-BDA3-08D08C71284B}">
  <dimension ref="A1:I17"/>
  <sheetViews>
    <sheetView showGridLines="0" showWhiteSpace="0" view="pageLayout" zoomScale="175" zoomScalePageLayoutView="175" workbookViewId="0">
      <selection activeCell="C2" sqref="C2"/>
    </sheetView>
  </sheetViews>
  <sheetFormatPr defaultColWidth="10.75" defaultRowHeight="15.75" x14ac:dyDescent="0.25"/>
  <cols>
    <col min="1" max="1" width="1.625" style="1" customWidth="1"/>
    <col min="2" max="2" width="7.375" customWidth="1"/>
    <col min="3" max="3" width="28" customWidth="1"/>
    <col min="4" max="4" width="7.375" customWidth="1"/>
    <col min="5" max="5" width="1.25" customWidth="1"/>
    <col min="6" max="6" width="7.375" customWidth="1"/>
    <col min="7" max="7" width="28" customWidth="1"/>
    <col min="8" max="8" width="7.375" customWidth="1"/>
    <col min="9" max="9" width="1.625" customWidth="1"/>
  </cols>
  <sheetData>
    <row r="1" spans="1:9" ht="9.75" customHeight="1" x14ac:dyDescent="0.25">
      <c r="A1" s="86"/>
      <c r="B1" s="86"/>
      <c r="C1" s="86"/>
      <c r="D1" s="86"/>
      <c r="E1" s="86"/>
      <c r="F1" s="86"/>
      <c r="G1" s="86"/>
      <c r="H1" s="86"/>
      <c r="I1" s="86"/>
    </row>
    <row r="2" spans="1:9" ht="45" customHeight="1" x14ac:dyDescent="0.25">
      <c r="A2" s="86"/>
      <c r="B2" s="52" t="s">
        <v>284</v>
      </c>
      <c r="C2" s="22" t="s">
        <v>289</v>
      </c>
      <c r="D2" s="52" t="s">
        <v>285</v>
      </c>
      <c r="E2" s="86"/>
      <c r="F2" s="52" t="s">
        <v>284</v>
      </c>
      <c r="G2" s="22" t="s">
        <v>289</v>
      </c>
      <c r="H2" s="52" t="s">
        <v>285</v>
      </c>
      <c r="I2" s="86"/>
    </row>
    <row r="3" spans="1:9" ht="81" customHeight="1" x14ac:dyDescent="0.25">
      <c r="A3" s="86"/>
      <c r="B3" s="88"/>
      <c r="C3" s="88"/>
      <c r="D3" s="88"/>
      <c r="E3" s="86"/>
      <c r="F3" s="88"/>
      <c r="G3" s="88"/>
      <c r="H3" s="88"/>
      <c r="I3" s="86"/>
    </row>
    <row r="4" spans="1:9" ht="45" customHeight="1" x14ac:dyDescent="0.25">
      <c r="A4" s="86"/>
      <c r="B4" s="52" t="s">
        <v>286</v>
      </c>
      <c r="C4" s="22" t="s">
        <v>288</v>
      </c>
      <c r="D4" s="52" t="s">
        <v>287</v>
      </c>
      <c r="E4" s="86"/>
      <c r="F4" s="52" t="s">
        <v>286</v>
      </c>
      <c r="G4" s="22" t="s">
        <v>288</v>
      </c>
      <c r="H4" s="52" t="s">
        <v>287</v>
      </c>
      <c r="I4" s="86"/>
    </row>
    <row r="5" spans="1:9" s="2" customFormat="1" ht="7.5" customHeight="1" x14ac:dyDescent="0.25">
      <c r="A5" s="86"/>
      <c r="B5" s="87"/>
      <c r="C5" s="87"/>
      <c r="D5" s="87"/>
      <c r="E5" s="86"/>
      <c r="F5" s="87"/>
      <c r="G5" s="87"/>
      <c r="H5" s="87"/>
      <c r="I5" s="86"/>
    </row>
    <row r="6" spans="1:9" ht="45" customHeight="1" x14ac:dyDescent="0.25">
      <c r="A6" s="86"/>
      <c r="B6" s="52" t="s">
        <v>284</v>
      </c>
      <c r="C6" s="22" t="s">
        <v>289</v>
      </c>
      <c r="D6" s="52" t="s">
        <v>285</v>
      </c>
      <c r="E6" s="86"/>
      <c r="F6" s="52" t="s">
        <v>284</v>
      </c>
      <c r="G6" s="22" t="s">
        <v>289</v>
      </c>
      <c r="H6" s="52" t="s">
        <v>285</v>
      </c>
      <c r="I6" s="86"/>
    </row>
    <row r="7" spans="1:9" ht="81" customHeight="1" x14ac:dyDescent="0.25">
      <c r="A7" s="86"/>
      <c r="B7" s="88"/>
      <c r="C7" s="88"/>
      <c r="D7" s="88"/>
      <c r="E7" s="86"/>
      <c r="F7" s="88"/>
      <c r="G7" s="88"/>
      <c r="H7" s="88"/>
      <c r="I7" s="86"/>
    </row>
    <row r="8" spans="1:9" ht="45" customHeight="1" x14ac:dyDescent="0.25">
      <c r="A8" s="86"/>
      <c r="B8" s="52" t="s">
        <v>286</v>
      </c>
      <c r="C8" s="22" t="s">
        <v>288</v>
      </c>
      <c r="D8" s="52" t="s">
        <v>287</v>
      </c>
      <c r="E8" s="86"/>
      <c r="F8" s="52" t="s">
        <v>286</v>
      </c>
      <c r="G8" s="22" t="s">
        <v>288</v>
      </c>
      <c r="H8" s="52" t="s">
        <v>287</v>
      </c>
      <c r="I8" s="86"/>
    </row>
    <row r="9" spans="1:9" s="2" customFormat="1" ht="7.5" customHeight="1" x14ac:dyDescent="0.25">
      <c r="A9" s="86"/>
      <c r="B9" s="87"/>
      <c r="C9" s="87"/>
      <c r="D9" s="87"/>
      <c r="E9" s="86"/>
      <c r="F9" s="87"/>
      <c r="G9" s="87"/>
      <c r="H9" s="87"/>
      <c r="I9" s="86"/>
    </row>
    <row r="10" spans="1:9" ht="45" customHeight="1" x14ac:dyDescent="0.25">
      <c r="A10" s="86"/>
      <c r="B10" s="52" t="s">
        <v>284</v>
      </c>
      <c r="C10" s="22" t="s">
        <v>289</v>
      </c>
      <c r="D10" s="52" t="s">
        <v>285</v>
      </c>
      <c r="E10" s="86"/>
      <c r="F10" s="52" t="s">
        <v>284</v>
      </c>
      <c r="G10" s="22" t="s">
        <v>289</v>
      </c>
      <c r="H10" s="52" t="s">
        <v>285</v>
      </c>
      <c r="I10" s="86"/>
    </row>
    <row r="11" spans="1:9" ht="81" customHeight="1" x14ac:dyDescent="0.25">
      <c r="A11" s="86"/>
      <c r="B11" s="88"/>
      <c r="C11" s="88"/>
      <c r="D11" s="88"/>
      <c r="E11" s="86"/>
      <c r="F11" s="88"/>
      <c r="G11" s="88"/>
      <c r="H11" s="88"/>
      <c r="I11" s="86"/>
    </row>
    <row r="12" spans="1:9" ht="45" customHeight="1" x14ac:dyDescent="0.25">
      <c r="A12" s="86"/>
      <c r="B12" s="52" t="s">
        <v>286</v>
      </c>
      <c r="C12" s="22" t="s">
        <v>288</v>
      </c>
      <c r="D12" s="52" t="s">
        <v>287</v>
      </c>
      <c r="E12" s="86"/>
      <c r="F12" s="52" t="s">
        <v>286</v>
      </c>
      <c r="G12" s="22" t="s">
        <v>288</v>
      </c>
      <c r="H12" s="52" t="s">
        <v>287</v>
      </c>
      <c r="I12" s="86"/>
    </row>
    <row r="13" spans="1:9" s="2" customFormat="1" ht="7.5" customHeight="1" x14ac:dyDescent="0.25">
      <c r="A13" s="86"/>
      <c r="B13" s="87"/>
      <c r="C13" s="87"/>
      <c r="D13" s="87"/>
      <c r="E13" s="86"/>
      <c r="F13" s="87"/>
      <c r="G13" s="87"/>
      <c r="H13" s="87"/>
      <c r="I13" s="86"/>
    </row>
    <row r="14" spans="1:9" ht="45" customHeight="1" x14ac:dyDescent="0.25">
      <c r="A14" s="86"/>
      <c r="B14" s="52" t="s">
        <v>284</v>
      </c>
      <c r="C14" s="22" t="s">
        <v>289</v>
      </c>
      <c r="D14" s="52" t="s">
        <v>285</v>
      </c>
      <c r="E14" s="86"/>
      <c r="F14" s="52" t="s">
        <v>284</v>
      </c>
      <c r="G14" s="22" t="s">
        <v>289</v>
      </c>
      <c r="H14" s="52" t="s">
        <v>285</v>
      </c>
      <c r="I14" s="86"/>
    </row>
    <row r="15" spans="1:9" ht="81" customHeight="1" x14ac:dyDescent="0.25">
      <c r="A15" s="86"/>
      <c r="B15" s="88"/>
      <c r="C15" s="88"/>
      <c r="D15" s="88"/>
      <c r="E15" s="86"/>
      <c r="F15" s="88"/>
      <c r="G15" s="88"/>
      <c r="H15" s="88"/>
      <c r="I15" s="86"/>
    </row>
    <row r="16" spans="1:9" ht="45" customHeight="1" x14ac:dyDescent="0.25">
      <c r="A16" s="86"/>
      <c r="B16" s="52" t="s">
        <v>286</v>
      </c>
      <c r="C16" s="22" t="s">
        <v>288</v>
      </c>
      <c r="D16" s="52" t="s">
        <v>287</v>
      </c>
      <c r="E16" s="86"/>
      <c r="F16" s="52" t="s">
        <v>286</v>
      </c>
      <c r="G16" s="22" t="s">
        <v>288</v>
      </c>
      <c r="H16" s="52" t="s">
        <v>287</v>
      </c>
      <c r="I16" s="86"/>
    </row>
    <row r="17" spans="1:9" s="2" customFormat="1" ht="9.75" customHeight="1" x14ac:dyDescent="0.25">
      <c r="A17" s="86"/>
      <c r="B17" s="87"/>
      <c r="C17" s="87"/>
      <c r="D17" s="87"/>
      <c r="E17" s="86"/>
      <c r="F17" s="87"/>
      <c r="G17" s="87"/>
      <c r="H17" s="87"/>
      <c r="I17" s="86"/>
    </row>
  </sheetData>
  <mergeCells count="21">
    <mergeCell ref="F15:H15"/>
    <mergeCell ref="B11:D11"/>
    <mergeCell ref="F11:H11"/>
    <mergeCell ref="B7:D7"/>
    <mergeCell ref="F7:H7"/>
    <mergeCell ref="A1:A17"/>
    <mergeCell ref="E1:E17"/>
    <mergeCell ref="I1:I17"/>
    <mergeCell ref="B1:D1"/>
    <mergeCell ref="F1:H1"/>
    <mergeCell ref="B5:D5"/>
    <mergeCell ref="F5:H5"/>
    <mergeCell ref="B9:D9"/>
    <mergeCell ref="F9:H9"/>
    <mergeCell ref="B13:D13"/>
    <mergeCell ref="F13:H13"/>
    <mergeCell ref="B17:D17"/>
    <mergeCell ref="F17:H17"/>
    <mergeCell ref="B3:D3"/>
    <mergeCell ref="F3:H3"/>
    <mergeCell ref="B15:D15"/>
  </mergeCells>
  <pageMargins left="0.27559055118110237" right="0.27559055118110237" top="0.55118110236220474" bottom="0.55118110236220474" header="0.59055118110236227" footer="0.5118110236220472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6BBA-98AB-B146-B3AC-120F16F27C53}">
  <sheetPr>
    <outlinePr summaryBelow="0" summaryRight="0"/>
  </sheetPr>
  <dimension ref="A1:H347"/>
  <sheetViews>
    <sheetView zoomScaleNormal="100" workbookViewId="0">
      <selection activeCell="A2" sqref="A2"/>
    </sheetView>
  </sheetViews>
  <sheetFormatPr defaultColWidth="14.5" defaultRowHeight="15.75" x14ac:dyDescent="0.25"/>
  <cols>
    <col min="1" max="1" width="6.5" style="45" bestFit="1" customWidth="1"/>
    <col min="2" max="2" width="35.625" style="14" customWidth="1"/>
    <col min="3" max="3" width="30.375" style="15" customWidth="1"/>
    <col min="4" max="4" width="8.875" style="15" bestFit="1" customWidth="1"/>
    <col min="5" max="5" width="53.125" style="32" customWidth="1"/>
    <col min="6" max="6" width="50.125" style="15" customWidth="1"/>
    <col min="7" max="7" width="14.5" style="7"/>
    <col min="9" max="16384" width="14.5" style="7"/>
  </cols>
  <sheetData>
    <row r="1" spans="1:7" ht="16.5" thickBot="1" x14ac:dyDescent="0.3">
      <c r="A1" s="46" t="s">
        <v>364</v>
      </c>
      <c r="B1" s="25" t="s">
        <v>1</v>
      </c>
      <c r="C1" s="16" t="s">
        <v>283</v>
      </c>
      <c r="D1" s="16" t="s">
        <v>282</v>
      </c>
      <c r="E1" s="17" t="s">
        <v>1367</v>
      </c>
      <c r="F1" s="18" t="s">
        <v>2</v>
      </c>
    </row>
    <row r="2" spans="1:7" ht="39" thickBot="1" x14ac:dyDescent="0.3">
      <c r="A2" s="42" t="s">
        <v>366</v>
      </c>
      <c r="B2" s="8" t="s">
        <v>191</v>
      </c>
      <c r="C2" s="10" t="s">
        <v>195</v>
      </c>
      <c r="D2" s="20" t="s">
        <v>968</v>
      </c>
      <c r="E2" s="65" t="s">
        <v>290</v>
      </c>
      <c r="F2" s="66" t="s">
        <v>923</v>
      </c>
    </row>
    <row r="3" spans="1:7" ht="51.75" thickBot="1" x14ac:dyDescent="0.3">
      <c r="A3" s="44" t="s">
        <v>367</v>
      </c>
      <c r="B3" s="8" t="s">
        <v>1293</v>
      </c>
      <c r="C3" s="10" t="s">
        <v>195</v>
      </c>
      <c r="D3" s="20" t="s">
        <v>969</v>
      </c>
      <c r="E3" s="70" t="s">
        <v>1316</v>
      </c>
      <c r="F3" s="72" t="s">
        <v>1315</v>
      </c>
    </row>
    <row r="4" spans="1:7" ht="25.5" x14ac:dyDescent="0.25">
      <c r="A4" s="42" t="s">
        <v>368</v>
      </c>
      <c r="B4" s="35" t="s">
        <v>3</v>
      </c>
      <c r="C4" s="10" t="s">
        <v>195</v>
      </c>
      <c r="D4" s="20" t="s">
        <v>969</v>
      </c>
      <c r="E4" s="71" t="s">
        <v>4</v>
      </c>
      <c r="F4" s="73" t="s">
        <v>644</v>
      </c>
    </row>
    <row r="5" spans="1:7" ht="38.25" x14ac:dyDescent="0.25">
      <c r="A5" s="44" t="s">
        <v>369</v>
      </c>
      <c r="B5" s="35" t="s">
        <v>5</v>
      </c>
      <c r="C5" s="10" t="s">
        <v>195</v>
      </c>
      <c r="D5" s="20" t="s">
        <v>970</v>
      </c>
      <c r="E5" s="36" t="s">
        <v>596</v>
      </c>
      <c r="F5" s="12" t="s">
        <v>645</v>
      </c>
    </row>
    <row r="6" spans="1:7" ht="38.25" x14ac:dyDescent="0.25">
      <c r="A6" s="42" t="s">
        <v>370</v>
      </c>
      <c r="B6" s="8" t="s">
        <v>1162</v>
      </c>
      <c r="C6" s="10" t="s">
        <v>195</v>
      </c>
      <c r="D6" s="20" t="s">
        <v>968</v>
      </c>
      <c r="E6" s="33" t="s">
        <v>1163</v>
      </c>
      <c r="F6" s="15" t="s">
        <v>1164</v>
      </c>
    </row>
    <row r="7" spans="1:7" ht="25.5" x14ac:dyDescent="0.25">
      <c r="A7" s="44" t="s">
        <v>371</v>
      </c>
      <c r="B7" s="35" t="s">
        <v>294</v>
      </c>
      <c r="C7" s="10" t="s">
        <v>195</v>
      </c>
      <c r="D7" s="20" t="s">
        <v>968</v>
      </c>
      <c r="E7" s="36" t="s">
        <v>6</v>
      </c>
      <c r="F7" s="12" t="s">
        <v>646</v>
      </c>
    </row>
    <row r="8" spans="1:7" ht="25.5" x14ac:dyDescent="0.25">
      <c r="A8" s="42" t="s">
        <v>372</v>
      </c>
      <c r="B8" s="8" t="s">
        <v>303</v>
      </c>
      <c r="C8" s="10" t="s">
        <v>195</v>
      </c>
      <c r="D8" s="20" t="s">
        <v>968</v>
      </c>
      <c r="E8" s="33" t="s">
        <v>617</v>
      </c>
      <c r="F8" s="12" t="s">
        <v>647</v>
      </c>
    </row>
    <row r="9" spans="1:7" ht="63.75" x14ac:dyDescent="0.25">
      <c r="A9" s="44" t="s">
        <v>373</v>
      </c>
      <c r="B9" s="8" t="s">
        <v>746</v>
      </c>
      <c r="C9" s="10" t="s">
        <v>195</v>
      </c>
      <c r="D9" s="20" t="s">
        <v>971</v>
      </c>
      <c r="E9" s="33" t="s">
        <v>747</v>
      </c>
      <c r="F9" s="11" t="s">
        <v>745</v>
      </c>
    </row>
    <row r="10" spans="1:7" ht="25.5" x14ac:dyDescent="0.25">
      <c r="A10" s="42" t="s">
        <v>374</v>
      </c>
      <c r="B10" s="8" t="s">
        <v>7</v>
      </c>
      <c r="C10" s="10" t="s">
        <v>195</v>
      </c>
      <c r="D10" s="12" t="s">
        <v>969</v>
      </c>
      <c r="E10" s="30" t="s">
        <v>304</v>
      </c>
      <c r="F10" s="12" t="s">
        <v>1069</v>
      </c>
    </row>
    <row r="11" spans="1:7" ht="38.25" x14ac:dyDescent="0.25">
      <c r="A11" s="44" t="s">
        <v>375</v>
      </c>
      <c r="B11" s="35" t="s">
        <v>8</v>
      </c>
      <c r="C11" s="10" t="s">
        <v>195</v>
      </c>
      <c r="D11" s="20" t="s">
        <v>969</v>
      </c>
      <c r="E11" s="36" t="s">
        <v>269</v>
      </c>
      <c r="F11" s="12" t="s">
        <v>649</v>
      </c>
    </row>
    <row r="12" spans="1:7" ht="25.5" x14ac:dyDescent="0.25">
      <c r="A12" s="42" t="s">
        <v>376</v>
      </c>
      <c r="B12" s="35" t="s">
        <v>9</v>
      </c>
      <c r="C12" s="10" t="s">
        <v>195</v>
      </c>
      <c r="D12" s="20" t="s">
        <v>968</v>
      </c>
      <c r="E12" s="36" t="s">
        <v>10</v>
      </c>
      <c r="F12" s="12" t="s">
        <v>650</v>
      </c>
    </row>
    <row r="13" spans="1:7" ht="25.5" x14ac:dyDescent="0.25">
      <c r="A13" s="44" t="s">
        <v>377</v>
      </c>
      <c r="B13" s="8" t="s">
        <v>897</v>
      </c>
      <c r="C13" s="10" t="s">
        <v>195</v>
      </c>
      <c r="D13" s="20" t="s">
        <v>969</v>
      </c>
      <c r="E13" s="33" t="s">
        <v>898</v>
      </c>
      <c r="F13" s="12" t="s">
        <v>899</v>
      </c>
      <c r="G13"/>
    </row>
    <row r="14" spans="1:7" ht="25.5" x14ac:dyDescent="0.25">
      <c r="A14" s="42" t="s">
        <v>378</v>
      </c>
      <c r="B14" s="8" t="s">
        <v>1213</v>
      </c>
      <c r="C14" s="10" t="s">
        <v>195</v>
      </c>
      <c r="D14" s="20" t="s">
        <v>969</v>
      </c>
      <c r="E14" s="33" t="s">
        <v>1214</v>
      </c>
      <c r="F14" s="12" t="s">
        <v>1215</v>
      </c>
    </row>
    <row r="15" spans="1:7" ht="25.5" x14ac:dyDescent="0.25">
      <c r="A15" s="44" t="s">
        <v>379</v>
      </c>
      <c r="B15" s="8" t="s">
        <v>611</v>
      </c>
      <c r="C15" s="10" t="s">
        <v>195</v>
      </c>
      <c r="D15" s="20" t="s">
        <v>971</v>
      </c>
      <c r="E15" s="33" t="s">
        <v>618</v>
      </c>
      <c r="F15" s="12" t="s">
        <v>651</v>
      </c>
    </row>
    <row r="16" spans="1:7" ht="38.25" x14ac:dyDescent="0.25">
      <c r="A16" s="42" t="s">
        <v>380</v>
      </c>
      <c r="B16" s="8" t="s">
        <v>280</v>
      </c>
      <c r="C16" s="10" t="s">
        <v>195</v>
      </c>
      <c r="D16" s="20" t="s">
        <v>969</v>
      </c>
      <c r="E16" s="33" t="s">
        <v>616</v>
      </c>
      <c r="F16" s="12" t="s">
        <v>652</v>
      </c>
    </row>
    <row r="17" spans="1:6" ht="38.25" x14ac:dyDescent="0.25">
      <c r="A17" s="44" t="s">
        <v>381</v>
      </c>
      <c r="B17" s="35" t="s">
        <v>11</v>
      </c>
      <c r="C17" s="10" t="s">
        <v>195</v>
      </c>
      <c r="D17" s="20" t="s">
        <v>968</v>
      </c>
      <c r="E17" s="36" t="s">
        <v>12</v>
      </c>
      <c r="F17" s="12" t="s">
        <v>653</v>
      </c>
    </row>
    <row r="18" spans="1:6" ht="38.25" x14ac:dyDescent="0.25">
      <c r="A18" s="42" t="s">
        <v>382</v>
      </c>
      <c r="B18" s="35" t="s">
        <v>315</v>
      </c>
      <c r="C18" s="10" t="s">
        <v>195</v>
      </c>
      <c r="D18" s="20" t="s">
        <v>968</v>
      </c>
      <c r="E18" s="36" t="s">
        <v>314</v>
      </c>
      <c r="F18" s="12" t="s">
        <v>654</v>
      </c>
    </row>
    <row r="19" spans="1:6" ht="38.25" x14ac:dyDescent="0.25">
      <c r="A19" s="44" t="s">
        <v>383</v>
      </c>
      <c r="B19" s="8" t="s">
        <v>598</v>
      </c>
      <c r="C19" s="10" t="s">
        <v>195</v>
      </c>
      <c r="D19" s="10" t="s">
        <v>969</v>
      </c>
      <c r="E19" s="34" t="s">
        <v>619</v>
      </c>
      <c r="F19" s="11" t="s">
        <v>655</v>
      </c>
    </row>
    <row r="20" spans="1:6" ht="51" x14ac:dyDescent="0.25">
      <c r="A20" s="42" t="s">
        <v>384</v>
      </c>
      <c r="B20" s="35" t="s">
        <v>317</v>
      </c>
      <c r="C20" s="10" t="s">
        <v>195</v>
      </c>
      <c r="D20" s="10" t="s">
        <v>968</v>
      </c>
      <c r="E20" s="38" t="s">
        <v>38</v>
      </c>
      <c r="F20" s="11" t="s">
        <v>1065</v>
      </c>
    </row>
    <row r="21" spans="1:6" ht="51" x14ac:dyDescent="0.25">
      <c r="A21" s="44" t="s">
        <v>385</v>
      </c>
      <c r="B21" s="8" t="s">
        <v>601</v>
      </c>
      <c r="C21" s="10" t="s">
        <v>195</v>
      </c>
      <c r="D21" s="10" t="s">
        <v>968</v>
      </c>
      <c r="E21" s="34" t="s">
        <v>228</v>
      </c>
      <c r="F21" s="11" t="s">
        <v>656</v>
      </c>
    </row>
    <row r="22" spans="1:6" ht="63.75" x14ac:dyDescent="0.25">
      <c r="A22" s="42" t="s">
        <v>386</v>
      </c>
      <c r="B22" s="35" t="s">
        <v>13</v>
      </c>
      <c r="C22" s="10" t="s">
        <v>195</v>
      </c>
      <c r="D22" s="10" t="s">
        <v>968</v>
      </c>
      <c r="E22" s="38" t="s">
        <v>12</v>
      </c>
      <c r="F22" s="11" t="s">
        <v>657</v>
      </c>
    </row>
    <row r="23" spans="1:6" ht="25.5" x14ac:dyDescent="0.25">
      <c r="A23" s="44" t="s">
        <v>387</v>
      </c>
      <c r="B23" s="8" t="s">
        <v>1140</v>
      </c>
      <c r="C23" s="10" t="s">
        <v>195</v>
      </c>
      <c r="D23" s="10" t="s">
        <v>968</v>
      </c>
      <c r="E23" s="34" t="s">
        <v>1142</v>
      </c>
      <c r="F23" s="11" t="s">
        <v>1141</v>
      </c>
    </row>
    <row r="24" spans="1:6" ht="38.25" x14ac:dyDescent="0.25">
      <c r="A24" s="42" t="s">
        <v>388</v>
      </c>
      <c r="B24" s="35" t="s">
        <v>295</v>
      </c>
      <c r="C24" s="10" t="s">
        <v>195</v>
      </c>
      <c r="D24" s="10" t="s">
        <v>969</v>
      </c>
      <c r="E24" s="38" t="s">
        <v>620</v>
      </c>
      <c r="F24" s="11" t="s">
        <v>658</v>
      </c>
    </row>
    <row r="25" spans="1:6" ht="25.5" x14ac:dyDescent="0.25">
      <c r="A25" s="44" t="s">
        <v>389</v>
      </c>
      <c r="B25" s="35" t="s">
        <v>14</v>
      </c>
      <c r="C25" s="10" t="s">
        <v>195</v>
      </c>
      <c r="D25" s="10" t="s">
        <v>969</v>
      </c>
      <c r="E25" s="38" t="s">
        <v>15</v>
      </c>
      <c r="F25" s="11" t="s">
        <v>659</v>
      </c>
    </row>
    <row r="26" spans="1:6" ht="38.25" x14ac:dyDescent="0.25">
      <c r="A26" s="42" t="s">
        <v>390</v>
      </c>
      <c r="B26" s="8" t="s">
        <v>874</v>
      </c>
      <c r="C26" s="10" t="s">
        <v>195</v>
      </c>
      <c r="D26" s="10" t="s">
        <v>968</v>
      </c>
      <c r="E26" s="34" t="s">
        <v>876</v>
      </c>
      <c r="F26" s="11" t="s">
        <v>875</v>
      </c>
    </row>
    <row r="27" spans="1:6" ht="25.5" x14ac:dyDescent="0.25">
      <c r="A27" s="44" t="s">
        <v>391</v>
      </c>
      <c r="B27" s="35" t="s">
        <v>318</v>
      </c>
      <c r="C27" s="10" t="s">
        <v>195</v>
      </c>
      <c r="D27" s="10" t="s">
        <v>968</v>
      </c>
      <c r="E27" s="38" t="s">
        <v>357</v>
      </c>
      <c r="F27" s="11" t="s">
        <v>660</v>
      </c>
    </row>
    <row r="28" spans="1:6" ht="25.5" x14ac:dyDescent="0.25">
      <c r="A28" s="42" t="s">
        <v>392</v>
      </c>
      <c r="B28" s="8" t="s">
        <v>791</v>
      </c>
      <c r="C28" s="10" t="s">
        <v>195</v>
      </c>
      <c r="D28" s="10" t="s">
        <v>970</v>
      </c>
      <c r="E28" s="34" t="s">
        <v>788</v>
      </c>
      <c r="F28" s="11" t="s">
        <v>792</v>
      </c>
    </row>
    <row r="29" spans="1:6" ht="25.5" x14ac:dyDescent="0.25">
      <c r="A29" s="44" t="s">
        <v>393</v>
      </c>
      <c r="B29" s="35" t="s">
        <v>296</v>
      </c>
      <c r="C29" s="10" t="s">
        <v>195</v>
      </c>
      <c r="D29" s="10" t="s">
        <v>971</v>
      </c>
      <c r="E29" s="38" t="s">
        <v>621</v>
      </c>
      <c r="F29" s="11" t="s">
        <v>661</v>
      </c>
    </row>
    <row r="30" spans="1:6" ht="51" x14ac:dyDescent="0.25">
      <c r="A30" s="42" t="s">
        <v>394</v>
      </c>
      <c r="B30" s="35" t="s">
        <v>16</v>
      </c>
      <c r="C30" s="10" t="s">
        <v>195</v>
      </c>
      <c r="D30" s="10" t="s">
        <v>968</v>
      </c>
      <c r="E30" s="38" t="s">
        <v>305</v>
      </c>
      <c r="F30" s="11" t="s">
        <v>662</v>
      </c>
    </row>
    <row r="31" spans="1:6" ht="51" x14ac:dyDescent="0.25">
      <c r="A31" s="44" t="s">
        <v>395</v>
      </c>
      <c r="B31" s="8" t="s">
        <v>1257</v>
      </c>
      <c r="C31" s="10" t="s">
        <v>195</v>
      </c>
      <c r="D31" s="10" t="s">
        <v>969</v>
      </c>
      <c r="E31" s="34" t="s">
        <v>1259</v>
      </c>
      <c r="F31" s="11" t="s">
        <v>1261</v>
      </c>
    </row>
    <row r="32" spans="1:6" ht="25.5" x14ac:dyDescent="0.25">
      <c r="A32" s="42" t="s">
        <v>396</v>
      </c>
      <c r="B32" s="35" t="s">
        <v>17</v>
      </c>
      <c r="C32" s="10" t="s">
        <v>195</v>
      </c>
      <c r="D32" s="10" t="s">
        <v>968</v>
      </c>
      <c r="E32" s="38" t="s">
        <v>622</v>
      </c>
      <c r="F32" s="11" t="s">
        <v>663</v>
      </c>
    </row>
    <row r="33" spans="1:6" ht="38.25" x14ac:dyDescent="0.25">
      <c r="A33" s="44" t="s">
        <v>397</v>
      </c>
      <c r="B33" s="35" t="s">
        <v>18</v>
      </c>
      <c r="C33" s="10" t="s">
        <v>195</v>
      </c>
      <c r="D33" s="10" t="s">
        <v>968</v>
      </c>
      <c r="E33" s="38" t="s">
        <v>19</v>
      </c>
      <c r="F33" s="11" t="s">
        <v>1066</v>
      </c>
    </row>
    <row r="34" spans="1:6" ht="38.25" x14ac:dyDescent="0.25">
      <c r="A34" s="42" t="s">
        <v>398</v>
      </c>
      <c r="B34" s="8" t="s">
        <v>924</v>
      </c>
      <c r="C34" s="10" t="s">
        <v>195</v>
      </c>
      <c r="D34" s="10" t="s">
        <v>968</v>
      </c>
      <c r="E34" s="34" t="s">
        <v>925</v>
      </c>
      <c r="F34" s="11" t="s">
        <v>926</v>
      </c>
    </row>
    <row r="35" spans="1:6" ht="25.5" x14ac:dyDescent="0.25">
      <c r="A35" s="44" t="s">
        <v>399</v>
      </c>
      <c r="B35" s="8" t="s">
        <v>186</v>
      </c>
      <c r="C35" s="10" t="s">
        <v>195</v>
      </c>
      <c r="D35" s="10" t="s">
        <v>968</v>
      </c>
      <c r="E35" s="34" t="s">
        <v>306</v>
      </c>
      <c r="F35" s="11" t="s">
        <v>664</v>
      </c>
    </row>
    <row r="36" spans="1:6" ht="63.75" x14ac:dyDescent="0.25">
      <c r="A36" s="42" t="s">
        <v>400</v>
      </c>
      <c r="B36" s="8" t="s">
        <v>1145</v>
      </c>
      <c r="C36" s="10" t="s">
        <v>195</v>
      </c>
      <c r="D36" s="10" t="s">
        <v>968</v>
      </c>
      <c r="E36" s="34" t="s">
        <v>1146</v>
      </c>
      <c r="F36" s="11" t="s">
        <v>1147</v>
      </c>
    </row>
    <row r="37" spans="1:6" ht="25.5" x14ac:dyDescent="0.25">
      <c r="A37" s="44" t="s">
        <v>401</v>
      </c>
      <c r="B37" s="8" t="s">
        <v>848</v>
      </c>
      <c r="C37" s="10" t="s">
        <v>195</v>
      </c>
      <c r="D37" s="10" t="s">
        <v>969</v>
      </c>
      <c r="E37" s="34" t="s">
        <v>850</v>
      </c>
      <c r="F37" s="11" t="s">
        <v>849</v>
      </c>
    </row>
    <row r="38" spans="1:6" ht="25.5" x14ac:dyDescent="0.25">
      <c r="A38" s="42" t="s">
        <v>402</v>
      </c>
      <c r="B38" s="35" t="s">
        <v>20</v>
      </c>
      <c r="C38" s="10" t="s">
        <v>195</v>
      </c>
      <c r="D38" s="10" t="s">
        <v>968</v>
      </c>
      <c r="E38" s="38" t="s">
        <v>21</v>
      </c>
      <c r="F38" s="11" t="s">
        <v>665</v>
      </c>
    </row>
    <row r="39" spans="1:6" ht="38.25" x14ac:dyDescent="0.25">
      <c r="A39" s="44" t="s">
        <v>403</v>
      </c>
      <c r="B39" s="8" t="s">
        <v>362</v>
      </c>
      <c r="C39" s="10" t="s">
        <v>195</v>
      </c>
      <c r="D39" s="10" t="s">
        <v>969</v>
      </c>
      <c r="E39" s="34" t="s">
        <v>241</v>
      </c>
      <c r="F39" s="11" t="s">
        <v>1294</v>
      </c>
    </row>
    <row r="40" spans="1:6" ht="25.5" x14ac:dyDescent="0.25">
      <c r="A40" s="42" t="s">
        <v>404</v>
      </c>
      <c r="B40" s="8" t="s">
        <v>353</v>
      </c>
      <c r="C40" s="10" t="s">
        <v>195</v>
      </c>
      <c r="D40" s="10" t="s">
        <v>968</v>
      </c>
      <c r="E40" s="34" t="s">
        <v>211</v>
      </c>
      <c r="F40" s="11" t="s">
        <v>1295</v>
      </c>
    </row>
    <row r="41" spans="1:6" ht="25.5" x14ac:dyDescent="0.25">
      <c r="A41" s="44" t="s">
        <v>405</v>
      </c>
      <c r="B41" s="35" t="s">
        <v>22</v>
      </c>
      <c r="C41" s="10" t="s">
        <v>195</v>
      </c>
      <c r="D41" s="10" t="s">
        <v>968</v>
      </c>
      <c r="E41" s="38" t="s">
        <v>623</v>
      </c>
      <c r="F41" s="11" t="s">
        <v>666</v>
      </c>
    </row>
    <row r="42" spans="1:6" ht="25.5" x14ac:dyDescent="0.25">
      <c r="A42" s="42" t="s">
        <v>406</v>
      </c>
      <c r="B42" s="35" t="s">
        <v>23</v>
      </c>
      <c r="C42" s="10" t="s">
        <v>195</v>
      </c>
      <c r="D42" s="10" t="s">
        <v>969</v>
      </c>
      <c r="E42" s="38" t="s">
        <v>307</v>
      </c>
      <c r="F42" s="12" t="s">
        <v>667</v>
      </c>
    </row>
    <row r="43" spans="1:6" ht="25.5" x14ac:dyDescent="0.25">
      <c r="A43" s="44" t="s">
        <v>407</v>
      </c>
      <c r="B43" s="35" t="s">
        <v>293</v>
      </c>
      <c r="C43" s="10" t="s">
        <v>195</v>
      </c>
      <c r="D43" s="10" t="s">
        <v>968</v>
      </c>
      <c r="E43" s="38" t="s">
        <v>308</v>
      </c>
      <c r="F43" s="11" t="s">
        <v>668</v>
      </c>
    </row>
    <row r="44" spans="1:6" ht="51" x14ac:dyDescent="0.25">
      <c r="A44" s="42" t="s">
        <v>408</v>
      </c>
      <c r="B44" s="13" t="s">
        <v>906</v>
      </c>
      <c r="C44" s="10" t="s">
        <v>195</v>
      </c>
      <c r="D44" s="10" t="s">
        <v>968</v>
      </c>
      <c r="E44" s="30" t="s">
        <v>909</v>
      </c>
      <c r="F44" s="11" t="s">
        <v>910</v>
      </c>
    </row>
    <row r="45" spans="1:6" ht="51" x14ac:dyDescent="0.25">
      <c r="A45" s="44" t="s">
        <v>409</v>
      </c>
      <c r="B45" s="35" t="s">
        <v>24</v>
      </c>
      <c r="C45" s="10" t="s">
        <v>195</v>
      </c>
      <c r="D45" s="10" t="s">
        <v>969</v>
      </c>
      <c r="E45" s="38" t="s">
        <v>25</v>
      </c>
      <c r="F45" s="11" t="s">
        <v>669</v>
      </c>
    </row>
    <row r="46" spans="1:6" ht="38.25" x14ac:dyDescent="0.25">
      <c r="A46" s="42" t="s">
        <v>410</v>
      </c>
      <c r="B46" s="8" t="s">
        <v>1242</v>
      </c>
      <c r="C46" s="10" t="s">
        <v>195</v>
      </c>
      <c r="D46" s="10" t="s">
        <v>968</v>
      </c>
      <c r="E46" s="34" t="s">
        <v>1243</v>
      </c>
      <c r="F46" s="11" t="s">
        <v>1296</v>
      </c>
    </row>
    <row r="47" spans="1:6" ht="63.75" x14ac:dyDescent="0.25">
      <c r="A47" s="44" t="s">
        <v>411</v>
      </c>
      <c r="B47" s="8" t="s">
        <v>1366</v>
      </c>
      <c r="C47" s="10" t="s">
        <v>195</v>
      </c>
      <c r="D47" s="10" t="s">
        <v>968</v>
      </c>
      <c r="E47" s="34" t="s">
        <v>1396</v>
      </c>
      <c r="F47" s="11" t="s">
        <v>1391</v>
      </c>
    </row>
    <row r="48" spans="1:6" ht="25.5" x14ac:dyDescent="0.25">
      <c r="A48" s="42" t="s">
        <v>412</v>
      </c>
      <c r="B48" s="35" t="s">
        <v>26</v>
      </c>
      <c r="C48" s="10" t="s">
        <v>195</v>
      </c>
      <c r="D48" s="10" t="s">
        <v>968</v>
      </c>
      <c r="E48" s="38" t="s">
        <v>309</v>
      </c>
      <c r="F48" s="11" t="s">
        <v>670</v>
      </c>
    </row>
    <row r="49" spans="1:6" ht="38.25" x14ac:dyDescent="0.25">
      <c r="A49" s="44" t="s">
        <v>413</v>
      </c>
      <c r="B49" s="35" t="s">
        <v>27</v>
      </c>
      <c r="C49" s="10" t="s">
        <v>195</v>
      </c>
      <c r="D49" s="10" t="s">
        <v>968</v>
      </c>
      <c r="E49" s="38" t="s">
        <v>28</v>
      </c>
      <c r="F49" s="11" t="s">
        <v>1297</v>
      </c>
    </row>
    <row r="50" spans="1:6" ht="51" x14ac:dyDescent="0.25">
      <c r="A50" s="42" t="s">
        <v>414</v>
      </c>
      <c r="B50" s="35" t="s">
        <v>29</v>
      </c>
      <c r="C50" s="10" t="s">
        <v>195</v>
      </c>
      <c r="D50" s="20" t="s">
        <v>968</v>
      </c>
      <c r="E50" s="36" t="s">
        <v>277</v>
      </c>
      <c r="F50" s="12" t="s">
        <v>671</v>
      </c>
    </row>
    <row r="51" spans="1:6" ht="63.75" x14ac:dyDescent="0.25">
      <c r="A51" s="44" t="s">
        <v>415</v>
      </c>
      <c r="B51" s="8" t="s">
        <v>1352</v>
      </c>
      <c r="C51" s="10" t="s">
        <v>195</v>
      </c>
      <c r="D51" s="20" t="s">
        <v>969</v>
      </c>
      <c r="E51" s="33" t="s">
        <v>1365</v>
      </c>
      <c r="F51" s="15" t="s">
        <v>1386</v>
      </c>
    </row>
    <row r="52" spans="1:6" ht="38.25" x14ac:dyDescent="0.25">
      <c r="A52" s="42" t="s">
        <v>416</v>
      </c>
      <c r="B52" s="8" t="s">
        <v>1131</v>
      </c>
      <c r="C52" s="10" t="s">
        <v>195</v>
      </c>
      <c r="D52" s="12" t="s">
        <v>968</v>
      </c>
      <c r="E52" s="30" t="s">
        <v>1132</v>
      </c>
      <c r="F52" s="12" t="s">
        <v>1133</v>
      </c>
    </row>
    <row r="53" spans="1:6" ht="38.25" x14ac:dyDescent="0.25">
      <c r="A53" s="44" t="s">
        <v>417</v>
      </c>
      <c r="B53" s="8" t="s">
        <v>292</v>
      </c>
      <c r="C53" s="10" t="s">
        <v>195</v>
      </c>
      <c r="D53" s="10" t="s">
        <v>968</v>
      </c>
      <c r="E53" s="34" t="s">
        <v>602</v>
      </c>
      <c r="F53" s="12" t="s">
        <v>672</v>
      </c>
    </row>
    <row r="54" spans="1:6" ht="51" x14ac:dyDescent="0.25">
      <c r="A54" s="42" t="s">
        <v>418</v>
      </c>
      <c r="B54" s="8" t="s">
        <v>1287</v>
      </c>
      <c r="C54" s="10" t="s">
        <v>195</v>
      </c>
      <c r="D54" s="20" t="s">
        <v>971</v>
      </c>
      <c r="E54" s="33" t="s">
        <v>1288</v>
      </c>
      <c r="F54" s="12" t="s">
        <v>1289</v>
      </c>
    </row>
    <row r="55" spans="1:6" ht="25.5" x14ac:dyDescent="0.25">
      <c r="A55" s="44" t="s">
        <v>419</v>
      </c>
      <c r="B55" s="35" t="s">
        <v>320</v>
      </c>
      <c r="C55" s="10" t="s">
        <v>195</v>
      </c>
      <c r="D55" s="20" t="s">
        <v>968</v>
      </c>
      <c r="E55" s="36" t="s">
        <v>634</v>
      </c>
      <c r="F55" s="12" t="s">
        <v>673</v>
      </c>
    </row>
    <row r="56" spans="1:6" ht="51" x14ac:dyDescent="0.25">
      <c r="A56" s="42" t="s">
        <v>420</v>
      </c>
      <c r="B56" s="35" t="s">
        <v>30</v>
      </c>
      <c r="C56" s="10" t="s">
        <v>195</v>
      </c>
      <c r="D56" s="10" t="s">
        <v>968</v>
      </c>
      <c r="E56" s="38" t="s">
        <v>310</v>
      </c>
      <c r="F56" s="12" t="s">
        <v>674</v>
      </c>
    </row>
    <row r="57" spans="1:6" ht="63.75" x14ac:dyDescent="0.25">
      <c r="A57" s="44" t="s">
        <v>421</v>
      </c>
      <c r="B57" s="8" t="s">
        <v>291</v>
      </c>
      <c r="C57" s="10" t="s">
        <v>195</v>
      </c>
      <c r="D57" s="10" t="s">
        <v>969</v>
      </c>
      <c r="E57" s="34" t="s">
        <v>243</v>
      </c>
      <c r="F57" s="12" t="s">
        <v>675</v>
      </c>
    </row>
    <row r="58" spans="1:6" ht="38.25" x14ac:dyDescent="0.25">
      <c r="A58" s="42" t="s">
        <v>422</v>
      </c>
      <c r="B58" s="8" t="s">
        <v>351</v>
      </c>
      <c r="C58" s="10" t="s">
        <v>195</v>
      </c>
      <c r="D58" s="10" t="s">
        <v>968</v>
      </c>
      <c r="E58" s="34" t="s">
        <v>352</v>
      </c>
      <c r="F58" s="12" t="s">
        <v>676</v>
      </c>
    </row>
    <row r="59" spans="1:6" ht="38.25" x14ac:dyDescent="0.25">
      <c r="A59" s="44" t="s">
        <v>423</v>
      </c>
      <c r="B59" s="35" t="s">
        <v>31</v>
      </c>
      <c r="C59" s="10" t="s">
        <v>195</v>
      </c>
      <c r="D59" s="20" t="s">
        <v>969</v>
      </c>
      <c r="E59" s="36" t="s">
        <v>32</v>
      </c>
      <c r="F59" s="12" t="s">
        <v>677</v>
      </c>
    </row>
    <row r="60" spans="1:6" ht="51" x14ac:dyDescent="0.25">
      <c r="A60" s="42" t="s">
        <v>424</v>
      </c>
      <c r="B60" s="8" t="s">
        <v>1123</v>
      </c>
      <c r="C60" s="10" t="s">
        <v>195</v>
      </c>
      <c r="D60" s="20" t="s">
        <v>969</v>
      </c>
      <c r="E60" s="33" t="s">
        <v>1124</v>
      </c>
      <c r="F60" s="12" t="s">
        <v>1125</v>
      </c>
    </row>
    <row r="61" spans="1:6" ht="38.25" x14ac:dyDescent="0.25">
      <c r="A61" s="44" t="s">
        <v>425</v>
      </c>
      <c r="B61" s="8" t="s">
        <v>278</v>
      </c>
      <c r="C61" s="10" t="s">
        <v>195</v>
      </c>
      <c r="D61" s="20" t="s">
        <v>968</v>
      </c>
      <c r="E61" s="33" t="s">
        <v>603</v>
      </c>
      <c r="F61" s="12" t="s">
        <v>678</v>
      </c>
    </row>
    <row r="62" spans="1:6" ht="38.25" x14ac:dyDescent="0.25">
      <c r="A62" s="42" t="s">
        <v>426</v>
      </c>
      <c r="B62" s="35" t="s">
        <v>33</v>
      </c>
      <c r="C62" s="10" t="s">
        <v>195</v>
      </c>
      <c r="D62" s="10" t="s">
        <v>968</v>
      </c>
      <c r="E62" s="38" t="s">
        <v>311</v>
      </c>
      <c r="F62" s="12" t="s">
        <v>680</v>
      </c>
    </row>
    <row r="63" spans="1:6" ht="63.75" x14ac:dyDescent="0.25">
      <c r="A63" s="44" t="s">
        <v>427</v>
      </c>
      <c r="B63" s="35" t="s">
        <v>1184</v>
      </c>
      <c r="C63" s="10" t="s">
        <v>195</v>
      </c>
      <c r="D63" s="10" t="s">
        <v>971</v>
      </c>
      <c r="E63" s="38" t="s">
        <v>624</v>
      </c>
      <c r="F63" s="12" t="s">
        <v>679</v>
      </c>
    </row>
    <row r="64" spans="1:6" ht="38.25" x14ac:dyDescent="0.25">
      <c r="A64" s="42" t="s">
        <v>428</v>
      </c>
      <c r="B64" s="8" t="s">
        <v>1358</v>
      </c>
      <c r="C64" s="10" t="s">
        <v>195</v>
      </c>
      <c r="D64" s="20" t="s">
        <v>969</v>
      </c>
      <c r="E64" s="33" t="s">
        <v>1372</v>
      </c>
      <c r="F64" s="12" t="s">
        <v>1387</v>
      </c>
    </row>
    <row r="65" spans="1:6" ht="63.75" x14ac:dyDescent="0.25">
      <c r="A65" s="44" t="s">
        <v>429</v>
      </c>
      <c r="B65" s="35" t="s">
        <v>316</v>
      </c>
      <c r="C65" s="10" t="s">
        <v>195</v>
      </c>
      <c r="D65" s="20" t="s">
        <v>968</v>
      </c>
      <c r="E65" s="36" t="s">
        <v>37</v>
      </c>
      <c r="F65" s="12" t="s">
        <v>681</v>
      </c>
    </row>
    <row r="66" spans="1:6" ht="38.25" x14ac:dyDescent="0.25">
      <c r="A66" s="42" t="s">
        <v>430</v>
      </c>
      <c r="B66" s="35" t="s">
        <v>34</v>
      </c>
      <c r="C66" s="9" t="s">
        <v>195</v>
      </c>
      <c r="D66" s="20" t="s">
        <v>968</v>
      </c>
      <c r="E66" s="38" t="s">
        <v>35</v>
      </c>
      <c r="F66" s="11" t="s">
        <v>682</v>
      </c>
    </row>
    <row r="67" spans="1:6" ht="63.75" x14ac:dyDescent="0.25">
      <c r="A67" s="44" t="s">
        <v>599</v>
      </c>
      <c r="B67" s="8" t="s">
        <v>1357</v>
      </c>
      <c r="C67" s="9" t="s">
        <v>195</v>
      </c>
      <c r="D67" s="20" t="s">
        <v>971</v>
      </c>
      <c r="E67" s="34" t="s">
        <v>1359</v>
      </c>
      <c r="F67" s="11" t="s">
        <v>1380</v>
      </c>
    </row>
    <row r="68" spans="1:6" ht="25.5" x14ac:dyDescent="0.25">
      <c r="A68" s="42" t="s">
        <v>600</v>
      </c>
      <c r="B68" s="8" t="s">
        <v>244</v>
      </c>
      <c r="C68" s="9" t="s">
        <v>195</v>
      </c>
      <c r="D68" s="20" t="s">
        <v>968</v>
      </c>
      <c r="E68" s="34" t="s">
        <v>279</v>
      </c>
      <c r="F68" s="11" t="s">
        <v>1067</v>
      </c>
    </row>
    <row r="69" spans="1:6" ht="25.5" x14ac:dyDescent="0.25">
      <c r="A69" s="44" t="s">
        <v>612</v>
      </c>
      <c r="B69" s="8" t="s">
        <v>1321</v>
      </c>
      <c r="C69" s="9" t="s">
        <v>195</v>
      </c>
      <c r="D69" s="20" t="s">
        <v>971</v>
      </c>
      <c r="E69" s="34" t="s">
        <v>1322</v>
      </c>
      <c r="F69" s="11" t="s">
        <v>1329</v>
      </c>
    </row>
    <row r="70" spans="1:6" ht="76.5" x14ac:dyDescent="0.25">
      <c r="A70" s="42" t="s">
        <v>737</v>
      </c>
      <c r="B70" s="35" t="s">
        <v>319</v>
      </c>
      <c r="C70" s="9" t="s">
        <v>195</v>
      </c>
      <c r="D70" s="20" t="s">
        <v>968</v>
      </c>
      <c r="E70" s="38" t="s">
        <v>361</v>
      </c>
      <c r="F70" s="11" t="s">
        <v>683</v>
      </c>
    </row>
    <row r="71" spans="1:6" ht="25.5" x14ac:dyDescent="0.25">
      <c r="A71" s="44" t="s">
        <v>789</v>
      </c>
      <c r="B71" s="8" t="s">
        <v>869</v>
      </c>
      <c r="C71" s="9" t="s">
        <v>195</v>
      </c>
      <c r="D71" s="20" t="s">
        <v>968</v>
      </c>
      <c r="E71" s="34" t="s">
        <v>871</v>
      </c>
      <c r="F71" s="11" t="s">
        <v>870</v>
      </c>
    </row>
    <row r="72" spans="1:6" ht="25.5" x14ac:dyDescent="0.25">
      <c r="A72" s="42" t="s">
        <v>800</v>
      </c>
      <c r="B72" s="35" t="s">
        <v>36</v>
      </c>
      <c r="C72" s="9" t="s">
        <v>195</v>
      </c>
      <c r="D72" s="20" t="s">
        <v>971</v>
      </c>
      <c r="E72" s="38" t="s">
        <v>625</v>
      </c>
      <c r="F72" s="12" t="s">
        <v>684</v>
      </c>
    </row>
    <row r="73" spans="1:6" ht="25.5" x14ac:dyDescent="0.25">
      <c r="A73" s="44" t="s">
        <v>934</v>
      </c>
      <c r="B73" s="8" t="s">
        <v>182</v>
      </c>
      <c r="C73" s="9" t="s">
        <v>195</v>
      </c>
      <c r="D73" s="10" t="s">
        <v>969</v>
      </c>
      <c r="E73" s="34" t="s">
        <v>635</v>
      </c>
      <c r="F73" s="11" t="s">
        <v>685</v>
      </c>
    </row>
    <row r="74" spans="1:6" ht="25.5" x14ac:dyDescent="0.25">
      <c r="A74" s="42" t="s">
        <v>935</v>
      </c>
      <c r="B74" s="8" t="s">
        <v>636</v>
      </c>
      <c r="C74" s="9" t="s">
        <v>195</v>
      </c>
      <c r="D74" s="10" t="s">
        <v>969</v>
      </c>
      <c r="E74" s="34" t="s">
        <v>242</v>
      </c>
      <c r="F74" s="11" t="s">
        <v>686</v>
      </c>
    </row>
    <row r="75" spans="1:6" ht="25.5" x14ac:dyDescent="0.25">
      <c r="A75" s="44" t="s">
        <v>936</v>
      </c>
      <c r="B75" s="8" t="s">
        <v>239</v>
      </c>
      <c r="C75" s="9" t="s">
        <v>195</v>
      </c>
      <c r="D75" s="10" t="s">
        <v>968</v>
      </c>
      <c r="E75" s="34" t="s">
        <v>245</v>
      </c>
      <c r="F75" s="11" t="s">
        <v>687</v>
      </c>
    </row>
    <row r="76" spans="1:6" ht="38.25" x14ac:dyDescent="0.25">
      <c r="A76" s="42" t="s">
        <v>937</v>
      </c>
      <c r="B76" s="8" t="s">
        <v>363</v>
      </c>
      <c r="C76" s="9" t="s">
        <v>195</v>
      </c>
      <c r="D76" s="10" t="s">
        <v>971</v>
      </c>
      <c r="E76" s="34" t="s">
        <v>238</v>
      </c>
      <c r="F76" s="11" t="s">
        <v>688</v>
      </c>
    </row>
    <row r="77" spans="1:6" ht="38.25" x14ac:dyDescent="0.25">
      <c r="A77" s="44" t="s">
        <v>938</v>
      </c>
      <c r="B77" s="8" t="s">
        <v>927</v>
      </c>
      <c r="C77" s="9" t="s">
        <v>195</v>
      </c>
      <c r="D77" s="10" t="s">
        <v>969</v>
      </c>
      <c r="E77" s="34" t="s">
        <v>928</v>
      </c>
      <c r="F77" s="11" t="s">
        <v>929</v>
      </c>
    </row>
    <row r="78" spans="1:6" ht="38.25" x14ac:dyDescent="0.25">
      <c r="A78" s="42" t="s">
        <v>939</v>
      </c>
      <c r="B78" s="8" t="s">
        <v>194</v>
      </c>
      <c r="C78" s="9" t="s">
        <v>195</v>
      </c>
      <c r="D78" s="10" t="s">
        <v>969</v>
      </c>
      <c r="E78" s="34" t="s">
        <v>196</v>
      </c>
      <c r="F78" s="11" t="s">
        <v>689</v>
      </c>
    </row>
    <row r="79" spans="1:6" ht="38.25" x14ac:dyDescent="0.25">
      <c r="A79" s="44" t="s">
        <v>940</v>
      </c>
      <c r="B79" s="8" t="s">
        <v>298</v>
      </c>
      <c r="C79" s="9" t="s">
        <v>195</v>
      </c>
      <c r="D79" s="10" t="s">
        <v>969</v>
      </c>
      <c r="E79" s="64" t="s">
        <v>300</v>
      </c>
      <c r="F79" s="11" t="s">
        <v>690</v>
      </c>
    </row>
    <row r="80" spans="1:6" ht="25.5" x14ac:dyDescent="0.25">
      <c r="A80" s="42" t="s">
        <v>985</v>
      </c>
      <c r="B80" s="35" t="s">
        <v>299</v>
      </c>
      <c r="C80" s="9" t="s">
        <v>195</v>
      </c>
      <c r="D80" s="48" t="s">
        <v>968</v>
      </c>
      <c r="E80" s="41" t="s">
        <v>626</v>
      </c>
      <c r="F80" s="19" t="s">
        <v>691</v>
      </c>
    </row>
    <row r="81" spans="1:6" ht="25.5" x14ac:dyDescent="0.25">
      <c r="A81" s="44" t="s">
        <v>986</v>
      </c>
      <c r="B81" s="35" t="s">
        <v>39</v>
      </c>
      <c r="C81" s="9" t="s">
        <v>195</v>
      </c>
      <c r="D81" s="21" t="s">
        <v>968</v>
      </c>
      <c r="E81" s="41" t="s">
        <v>627</v>
      </c>
      <c r="F81" s="19" t="s">
        <v>1299</v>
      </c>
    </row>
    <row r="82" spans="1:6" ht="51" x14ac:dyDescent="0.25">
      <c r="A82" s="42" t="s">
        <v>987</v>
      </c>
      <c r="B82" s="8" t="s">
        <v>1285</v>
      </c>
      <c r="C82" s="9" t="s">
        <v>195</v>
      </c>
      <c r="D82" s="21" t="s">
        <v>799</v>
      </c>
      <c r="E82" s="31" t="s">
        <v>999</v>
      </c>
      <c r="F82" s="19" t="s">
        <v>1000</v>
      </c>
    </row>
    <row r="83" spans="1:6" ht="63.75" x14ac:dyDescent="0.25">
      <c r="A83" s="44" t="s">
        <v>988</v>
      </c>
      <c r="B83" s="8" t="s">
        <v>1308</v>
      </c>
      <c r="C83" s="9" t="s">
        <v>195</v>
      </c>
      <c r="D83" s="21" t="s">
        <v>970</v>
      </c>
      <c r="E83" s="98" t="s">
        <v>1309</v>
      </c>
      <c r="F83" s="19" t="s">
        <v>1310</v>
      </c>
    </row>
    <row r="84" spans="1:6" ht="25.5" x14ac:dyDescent="0.25">
      <c r="A84" s="42" t="s">
        <v>989</v>
      </c>
      <c r="B84" s="8" t="s">
        <v>982</v>
      </c>
      <c r="C84" s="9" t="s">
        <v>195</v>
      </c>
      <c r="D84" s="21" t="s">
        <v>799</v>
      </c>
      <c r="E84" s="31" t="s">
        <v>1001</v>
      </c>
      <c r="F84" s="19" t="s">
        <v>1002</v>
      </c>
    </row>
    <row r="85" spans="1:6" ht="51" x14ac:dyDescent="0.25">
      <c r="A85" s="44" t="s">
        <v>991</v>
      </c>
      <c r="B85" s="8" t="s">
        <v>184</v>
      </c>
      <c r="C85" s="9" t="s">
        <v>195</v>
      </c>
      <c r="D85" s="21" t="s">
        <v>972</v>
      </c>
      <c r="E85" s="31" t="s">
        <v>604</v>
      </c>
      <c r="F85" s="19" t="s">
        <v>692</v>
      </c>
    </row>
    <row r="86" spans="1:6" ht="38.25" x14ac:dyDescent="0.25">
      <c r="A86" s="42" t="s">
        <v>1165</v>
      </c>
      <c r="B86" s="8" t="s">
        <v>1346</v>
      </c>
      <c r="C86" s="9" t="s">
        <v>195</v>
      </c>
      <c r="D86" s="21" t="s">
        <v>970</v>
      </c>
      <c r="E86" s="31" t="s">
        <v>1356</v>
      </c>
      <c r="F86" s="19" t="s">
        <v>1379</v>
      </c>
    </row>
    <row r="87" spans="1:6" ht="63.75" x14ac:dyDescent="0.25">
      <c r="A87" s="44" t="s">
        <v>1166</v>
      </c>
      <c r="B87" s="8" t="s">
        <v>1292</v>
      </c>
      <c r="C87" s="9" t="s">
        <v>195</v>
      </c>
      <c r="D87" s="21" t="s">
        <v>971</v>
      </c>
      <c r="E87" s="31" t="s">
        <v>1313</v>
      </c>
      <c r="F87" s="19" t="s">
        <v>1314</v>
      </c>
    </row>
    <row r="88" spans="1:6" ht="51" x14ac:dyDescent="0.25">
      <c r="A88" s="42" t="s">
        <v>1167</v>
      </c>
      <c r="B88" s="35" t="s">
        <v>40</v>
      </c>
      <c r="C88" s="9" t="s">
        <v>195</v>
      </c>
      <c r="D88" s="21" t="s">
        <v>969</v>
      </c>
      <c r="E88" s="31" t="s">
        <v>271</v>
      </c>
      <c r="F88" s="19" t="s">
        <v>693</v>
      </c>
    </row>
    <row r="89" spans="1:6" ht="63.75" x14ac:dyDescent="0.25">
      <c r="A89" s="44" t="s">
        <v>1168</v>
      </c>
      <c r="B89" s="8" t="s">
        <v>321</v>
      </c>
      <c r="C89" s="9" t="s">
        <v>195</v>
      </c>
      <c r="D89" s="21" t="s">
        <v>971</v>
      </c>
      <c r="E89" s="31" t="s">
        <v>204</v>
      </c>
      <c r="F89" s="19" t="s">
        <v>694</v>
      </c>
    </row>
    <row r="90" spans="1:6" ht="63.75" x14ac:dyDescent="0.25">
      <c r="A90" s="42" t="s">
        <v>1169</v>
      </c>
      <c r="B90" s="8" t="s">
        <v>297</v>
      </c>
      <c r="C90" s="9" t="s">
        <v>195</v>
      </c>
      <c r="D90" s="21" t="s">
        <v>969</v>
      </c>
      <c r="E90" s="31" t="s">
        <v>628</v>
      </c>
      <c r="F90" s="19" t="s">
        <v>695</v>
      </c>
    </row>
    <row r="91" spans="1:6" ht="63.75" x14ac:dyDescent="0.25">
      <c r="A91" s="44" t="s">
        <v>1219</v>
      </c>
      <c r="B91" s="8" t="s">
        <v>1291</v>
      </c>
      <c r="C91" s="9" t="s">
        <v>195</v>
      </c>
      <c r="D91" s="21" t="s">
        <v>970</v>
      </c>
      <c r="E91" s="31" t="s">
        <v>1311</v>
      </c>
      <c r="F91" s="19" t="s">
        <v>1312</v>
      </c>
    </row>
    <row r="92" spans="1:6" ht="51" x14ac:dyDescent="0.25">
      <c r="A92" s="42" t="s">
        <v>1220</v>
      </c>
      <c r="B92" s="8" t="s">
        <v>312</v>
      </c>
      <c r="C92" s="9" t="s">
        <v>195</v>
      </c>
      <c r="D92" s="21" t="s">
        <v>971</v>
      </c>
      <c r="E92" s="31" t="s">
        <v>313</v>
      </c>
      <c r="F92" s="19" t="s">
        <v>696</v>
      </c>
    </row>
    <row r="93" spans="1:6" ht="38.25" x14ac:dyDescent="0.25">
      <c r="A93" s="44" t="s">
        <v>1260</v>
      </c>
      <c r="B93" s="8" t="s">
        <v>301</v>
      </c>
      <c r="C93" s="9" t="s">
        <v>195</v>
      </c>
      <c r="D93" s="21" t="s">
        <v>969</v>
      </c>
      <c r="E93" s="31" t="s">
        <v>637</v>
      </c>
      <c r="F93" s="19" t="s">
        <v>1298</v>
      </c>
    </row>
    <row r="94" spans="1:6" ht="51" x14ac:dyDescent="0.25">
      <c r="A94" s="42" t="s">
        <v>1271</v>
      </c>
      <c r="B94" s="8" t="s">
        <v>981</v>
      </c>
      <c r="C94" s="9" t="s">
        <v>195</v>
      </c>
      <c r="D94" s="21" t="s">
        <v>799</v>
      </c>
      <c r="E94" s="31" t="s">
        <v>1003</v>
      </c>
      <c r="F94" s="19" t="s">
        <v>1004</v>
      </c>
    </row>
    <row r="95" spans="1:6" ht="63.75" x14ac:dyDescent="0.25">
      <c r="A95" s="44" t="s">
        <v>1277</v>
      </c>
      <c r="B95" s="93" t="s">
        <v>1351</v>
      </c>
      <c r="C95" s="9" t="s">
        <v>195</v>
      </c>
      <c r="D95" s="20" t="s">
        <v>969</v>
      </c>
      <c r="E95" s="33" t="s">
        <v>1364</v>
      </c>
      <c r="F95" s="15" t="s">
        <v>1385</v>
      </c>
    </row>
    <row r="96" spans="1:6" ht="38.25" x14ac:dyDescent="0.25">
      <c r="A96" s="42" t="s">
        <v>1286</v>
      </c>
      <c r="B96" s="92" t="s">
        <v>1338</v>
      </c>
      <c r="C96" s="94" t="s">
        <v>195</v>
      </c>
      <c r="D96" s="97" t="s">
        <v>799</v>
      </c>
      <c r="E96" s="95" t="s">
        <v>1339</v>
      </c>
      <c r="F96" s="96" t="s">
        <v>1340</v>
      </c>
    </row>
    <row r="97" spans="1:6" ht="51" x14ac:dyDescent="0.25">
      <c r="A97" s="44" t="s">
        <v>1290</v>
      </c>
      <c r="B97" s="35" t="s">
        <v>41</v>
      </c>
      <c r="C97" s="9" t="s">
        <v>195</v>
      </c>
      <c r="D97" s="48" t="s">
        <v>971</v>
      </c>
      <c r="E97" s="41" t="s">
        <v>629</v>
      </c>
      <c r="F97" s="19" t="s">
        <v>697</v>
      </c>
    </row>
    <row r="98" spans="1:6" ht="38.25" x14ac:dyDescent="0.25">
      <c r="A98" s="42" t="s">
        <v>1317</v>
      </c>
      <c r="B98" s="8" t="s">
        <v>984</v>
      </c>
      <c r="C98" s="9" t="s">
        <v>195</v>
      </c>
      <c r="D98" s="48" t="s">
        <v>799</v>
      </c>
      <c r="E98" s="31" t="s">
        <v>1006</v>
      </c>
      <c r="F98" s="19" t="s">
        <v>1005</v>
      </c>
    </row>
    <row r="99" spans="1:6" ht="63.75" x14ac:dyDescent="0.25">
      <c r="A99" s="44" t="s">
        <v>1318</v>
      </c>
      <c r="B99" s="35" t="s">
        <v>42</v>
      </c>
      <c r="C99" s="9" t="s">
        <v>195</v>
      </c>
      <c r="D99" s="21" t="s">
        <v>968</v>
      </c>
      <c r="E99" s="41" t="s">
        <v>613</v>
      </c>
      <c r="F99" s="19" t="s">
        <v>698</v>
      </c>
    </row>
    <row r="100" spans="1:6" ht="38.25" x14ac:dyDescent="0.25">
      <c r="A100" s="42" t="s">
        <v>1319</v>
      </c>
      <c r="B100" s="8" t="s">
        <v>990</v>
      </c>
      <c r="C100" s="9" t="s">
        <v>195</v>
      </c>
      <c r="D100" s="21" t="s">
        <v>799</v>
      </c>
      <c r="E100" s="31" t="s">
        <v>1007</v>
      </c>
      <c r="F100" s="19" t="s">
        <v>1008</v>
      </c>
    </row>
    <row r="101" spans="1:6" ht="51" x14ac:dyDescent="0.25">
      <c r="A101" s="44" t="s">
        <v>1320</v>
      </c>
      <c r="B101" s="8" t="s">
        <v>983</v>
      </c>
      <c r="C101" s="9" t="s">
        <v>195</v>
      </c>
      <c r="D101" s="21" t="s">
        <v>799</v>
      </c>
      <c r="E101" s="31" t="s">
        <v>1009</v>
      </c>
      <c r="F101" s="19" t="s">
        <v>1010</v>
      </c>
    </row>
    <row r="102" spans="1:6" ht="63.75" x14ac:dyDescent="0.25">
      <c r="A102" s="42" t="s">
        <v>1333</v>
      </c>
      <c r="B102" s="35" t="s">
        <v>43</v>
      </c>
      <c r="C102" s="9" t="s">
        <v>195</v>
      </c>
      <c r="D102" s="21" t="s">
        <v>969</v>
      </c>
      <c r="E102" s="41" t="s">
        <v>44</v>
      </c>
      <c r="F102" s="19" t="s">
        <v>699</v>
      </c>
    </row>
    <row r="103" spans="1:6" ht="38.25" x14ac:dyDescent="0.25">
      <c r="A103" s="44" t="s">
        <v>1344</v>
      </c>
      <c r="B103" s="8" t="s">
        <v>614</v>
      </c>
      <c r="C103" s="9" t="s">
        <v>195</v>
      </c>
      <c r="D103" s="21" t="s">
        <v>971</v>
      </c>
      <c r="E103" s="31" t="s">
        <v>615</v>
      </c>
      <c r="F103" s="19" t="s">
        <v>700</v>
      </c>
    </row>
    <row r="104" spans="1:6" ht="63.75" x14ac:dyDescent="0.25">
      <c r="A104" s="42" t="s">
        <v>1398</v>
      </c>
      <c r="B104" s="8" t="s">
        <v>1273</v>
      </c>
      <c r="C104" s="9" t="s">
        <v>195</v>
      </c>
      <c r="D104" s="21" t="s">
        <v>799</v>
      </c>
      <c r="E104" s="31" t="s">
        <v>1283</v>
      </c>
      <c r="F104" s="19" t="s">
        <v>1284</v>
      </c>
    </row>
    <row r="105" spans="1:6" ht="51" x14ac:dyDescent="0.25">
      <c r="A105" s="44" t="s">
        <v>1399</v>
      </c>
      <c r="B105" s="8" t="s">
        <v>798</v>
      </c>
      <c r="C105" s="9" t="s">
        <v>195</v>
      </c>
      <c r="D105" s="21" t="s">
        <v>799</v>
      </c>
      <c r="E105" s="31" t="s">
        <v>966</v>
      </c>
      <c r="F105" s="23" t="s">
        <v>967</v>
      </c>
    </row>
    <row r="106" spans="1:6" ht="38.25" x14ac:dyDescent="0.25">
      <c r="A106" s="42" t="s">
        <v>1400</v>
      </c>
      <c r="B106" s="39" t="s">
        <v>45</v>
      </c>
      <c r="C106" s="9" t="s">
        <v>195</v>
      </c>
      <c r="D106" s="12" t="s">
        <v>969</v>
      </c>
      <c r="E106" s="30" t="s">
        <v>270</v>
      </c>
      <c r="F106" s="12" t="s">
        <v>701</v>
      </c>
    </row>
    <row r="107" spans="1:6" ht="38.25" x14ac:dyDescent="0.25">
      <c r="A107" s="44" t="s">
        <v>1401</v>
      </c>
      <c r="B107" s="13" t="s">
        <v>1266</v>
      </c>
      <c r="C107" s="9" t="s">
        <v>195</v>
      </c>
      <c r="D107" s="12" t="s">
        <v>799</v>
      </c>
      <c r="E107" s="30" t="s">
        <v>1268</v>
      </c>
      <c r="F107" s="12" t="s">
        <v>1269</v>
      </c>
    </row>
    <row r="108" spans="1:6" ht="25.5" x14ac:dyDescent="0.25">
      <c r="A108" s="42" t="s">
        <v>1402</v>
      </c>
      <c r="B108" s="13" t="s">
        <v>1276</v>
      </c>
      <c r="C108" s="9" t="s">
        <v>195</v>
      </c>
      <c r="D108" s="12" t="s">
        <v>971</v>
      </c>
      <c r="E108" s="30" t="s">
        <v>1274</v>
      </c>
      <c r="F108" s="12" t="s">
        <v>1275</v>
      </c>
    </row>
    <row r="109" spans="1:6" ht="51" x14ac:dyDescent="0.25">
      <c r="A109" s="44" t="s">
        <v>1403</v>
      </c>
      <c r="B109" s="13" t="s">
        <v>1199</v>
      </c>
      <c r="C109" s="9" t="s">
        <v>195</v>
      </c>
      <c r="D109" s="12" t="s">
        <v>970</v>
      </c>
      <c r="E109" s="30" t="s">
        <v>597</v>
      </c>
      <c r="F109" s="12" t="s">
        <v>648</v>
      </c>
    </row>
    <row r="110" spans="1:6" ht="76.5" x14ac:dyDescent="0.25">
      <c r="A110" s="43" t="s">
        <v>431</v>
      </c>
      <c r="B110" s="39" t="s">
        <v>322</v>
      </c>
      <c r="C110" s="40" t="s">
        <v>365</v>
      </c>
      <c r="D110" s="39" t="s">
        <v>968</v>
      </c>
      <c r="E110" s="37" t="s">
        <v>46</v>
      </c>
      <c r="F110" s="12" t="s">
        <v>702</v>
      </c>
    </row>
    <row r="111" spans="1:6" ht="38.25" x14ac:dyDescent="0.25">
      <c r="A111" s="43" t="s">
        <v>432</v>
      </c>
      <c r="B111" s="39" t="s">
        <v>246</v>
      </c>
      <c r="C111" s="40" t="s">
        <v>365</v>
      </c>
      <c r="D111" s="39" t="s">
        <v>971</v>
      </c>
      <c r="E111" s="37" t="s">
        <v>630</v>
      </c>
      <c r="F111" s="12" t="s">
        <v>703</v>
      </c>
    </row>
    <row r="112" spans="1:6" ht="25.5" x14ac:dyDescent="0.25">
      <c r="A112" s="43" t="s">
        <v>433</v>
      </c>
      <c r="B112" s="39" t="s">
        <v>47</v>
      </c>
      <c r="C112" s="40" t="s">
        <v>365</v>
      </c>
      <c r="D112" s="39" t="s">
        <v>969</v>
      </c>
      <c r="E112" s="37" t="s">
        <v>48</v>
      </c>
      <c r="F112" s="12" t="s">
        <v>704</v>
      </c>
    </row>
    <row r="113" spans="1:6" ht="38.25" x14ac:dyDescent="0.25">
      <c r="A113" s="43" t="s">
        <v>434</v>
      </c>
      <c r="B113" s="39" t="s">
        <v>49</v>
      </c>
      <c r="C113" s="40" t="s">
        <v>365</v>
      </c>
      <c r="D113" s="39" t="s">
        <v>968</v>
      </c>
      <c r="E113" s="37" t="s">
        <v>50</v>
      </c>
      <c r="F113" s="12" t="s">
        <v>705</v>
      </c>
    </row>
    <row r="114" spans="1:6" ht="38.25" x14ac:dyDescent="0.25">
      <c r="A114" s="43" t="s">
        <v>435</v>
      </c>
      <c r="B114" s="39" t="s">
        <v>51</v>
      </c>
      <c r="C114" s="40" t="s">
        <v>365</v>
      </c>
      <c r="D114" s="39" t="s">
        <v>968</v>
      </c>
      <c r="E114" s="37" t="s">
        <v>52</v>
      </c>
      <c r="F114" s="12" t="s">
        <v>1071</v>
      </c>
    </row>
    <row r="115" spans="1:6" ht="38.25" x14ac:dyDescent="0.25">
      <c r="A115" s="43" t="s">
        <v>436</v>
      </c>
      <c r="B115" s="39" t="s">
        <v>53</v>
      </c>
      <c r="C115" s="40" t="s">
        <v>365</v>
      </c>
      <c r="D115" s="39" t="s">
        <v>968</v>
      </c>
      <c r="E115" s="37" t="s">
        <v>54</v>
      </c>
      <c r="F115" s="12" t="s">
        <v>706</v>
      </c>
    </row>
    <row r="116" spans="1:6" ht="25.5" x14ac:dyDescent="0.25">
      <c r="A116" s="43" t="s">
        <v>437</v>
      </c>
      <c r="B116" s="13" t="s">
        <v>55</v>
      </c>
      <c r="C116" s="40" t="s">
        <v>365</v>
      </c>
      <c r="D116" s="13" t="s">
        <v>969</v>
      </c>
      <c r="E116" s="30" t="s">
        <v>56</v>
      </c>
      <c r="F116" s="12" t="s">
        <v>707</v>
      </c>
    </row>
    <row r="117" spans="1:6" ht="25.5" x14ac:dyDescent="0.25">
      <c r="A117" s="43" t="s">
        <v>438</v>
      </c>
      <c r="B117" s="39" t="s">
        <v>59</v>
      </c>
      <c r="C117" s="40" t="s">
        <v>365</v>
      </c>
      <c r="D117" s="39" t="s">
        <v>969</v>
      </c>
      <c r="E117" s="37" t="s">
        <v>60</v>
      </c>
      <c r="F117" s="12" t="s">
        <v>708</v>
      </c>
    </row>
    <row r="118" spans="1:6" ht="25.5" x14ac:dyDescent="0.25">
      <c r="A118" s="43" t="s">
        <v>439</v>
      </c>
      <c r="B118" s="39" t="s">
        <v>642</v>
      </c>
      <c r="C118" s="40" t="s">
        <v>365</v>
      </c>
      <c r="D118" s="39" t="s">
        <v>969</v>
      </c>
      <c r="E118" s="37" t="s">
        <v>641</v>
      </c>
      <c r="F118" s="12" t="s">
        <v>709</v>
      </c>
    </row>
    <row r="119" spans="1:6" ht="38.25" x14ac:dyDescent="0.25">
      <c r="A119" s="43" t="s">
        <v>440</v>
      </c>
      <c r="B119" s="13" t="s">
        <v>178</v>
      </c>
      <c r="C119" s="40" t="s">
        <v>365</v>
      </c>
      <c r="D119" s="12" t="s">
        <v>971</v>
      </c>
      <c r="E119" s="30" t="s">
        <v>723</v>
      </c>
      <c r="F119" s="12" t="s">
        <v>710</v>
      </c>
    </row>
    <row r="120" spans="1:6" ht="38.25" x14ac:dyDescent="0.25">
      <c r="A120" s="43" t="s">
        <v>441</v>
      </c>
      <c r="B120" s="39" t="s">
        <v>61</v>
      </c>
      <c r="C120" s="40" t="s">
        <v>365</v>
      </c>
      <c r="D120" s="39" t="s">
        <v>971</v>
      </c>
      <c r="E120" s="37" t="s">
        <v>62</v>
      </c>
      <c r="F120" s="12" t="s">
        <v>711</v>
      </c>
    </row>
    <row r="121" spans="1:6" ht="51" x14ac:dyDescent="0.25">
      <c r="A121" s="43" t="s">
        <v>442</v>
      </c>
      <c r="B121" s="39" t="s">
        <v>63</v>
      </c>
      <c r="C121" s="40" t="s">
        <v>365</v>
      </c>
      <c r="D121" s="39" t="s">
        <v>968</v>
      </c>
      <c r="E121" s="37" t="s">
        <v>64</v>
      </c>
      <c r="F121" s="12" t="s">
        <v>712</v>
      </c>
    </row>
    <row r="122" spans="1:6" ht="63.75" x14ac:dyDescent="0.25">
      <c r="A122" s="43" t="s">
        <v>443</v>
      </c>
      <c r="B122" s="39" t="s">
        <v>65</v>
      </c>
      <c r="C122" s="40" t="s">
        <v>365</v>
      </c>
      <c r="D122" s="39" t="s">
        <v>971</v>
      </c>
      <c r="E122" s="37" t="s">
        <v>643</v>
      </c>
      <c r="F122" s="12" t="s">
        <v>713</v>
      </c>
    </row>
    <row r="123" spans="1:6" ht="51" x14ac:dyDescent="0.25">
      <c r="A123" s="43" t="s">
        <v>444</v>
      </c>
      <c r="B123" s="14" t="s">
        <v>1350</v>
      </c>
      <c r="C123" s="9" t="s">
        <v>365</v>
      </c>
      <c r="D123" s="15" t="s">
        <v>971</v>
      </c>
      <c r="E123" s="32" t="s">
        <v>1363</v>
      </c>
      <c r="F123" s="15" t="s">
        <v>1384</v>
      </c>
    </row>
    <row r="124" spans="1:6" ht="38.25" x14ac:dyDescent="0.25">
      <c r="A124" s="43" t="s">
        <v>445</v>
      </c>
      <c r="B124" s="39" t="s">
        <v>66</v>
      </c>
      <c r="C124" s="40" t="s">
        <v>365</v>
      </c>
      <c r="D124" s="39" t="s">
        <v>969</v>
      </c>
      <c r="E124" s="37" t="s">
        <v>67</v>
      </c>
      <c r="F124" s="12" t="s">
        <v>714</v>
      </c>
    </row>
    <row r="125" spans="1:6" ht="25.5" x14ac:dyDescent="0.25">
      <c r="A125" s="43" t="s">
        <v>446</v>
      </c>
      <c r="B125" s="13" t="s">
        <v>931</v>
      </c>
      <c r="C125" s="9" t="s">
        <v>365</v>
      </c>
      <c r="D125" s="12" t="s">
        <v>968</v>
      </c>
      <c r="E125" s="30" t="s">
        <v>932</v>
      </c>
      <c r="F125" s="12" t="s">
        <v>975</v>
      </c>
    </row>
    <row r="126" spans="1:6" ht="38.25" x14ac:dyDescent="0.25">
      <c r="A126" s="43" t="s">
        <v>447</v>
      </c>
      <c r="B126" s="13" t="s">
        <v>829</v>
      </c>
      <c r="C126" s="9" t="s">
        <v>365</v>
      </c>
      <c r="D126" s="12" t="s">
        <v>968</v>
      </c>
      <c r="E126" s="30" t="s">
        <v>1231</v>
      </c>
      <c r="F126" s="12" t="s">
        <v>1062</v>
      </c>
    </row>
    <row r="127" spans="1:6" ht="25.5" x14ac:dyDescent="0.25">
      <c r="A127" s="43" t="s">
        <v>448</v>
      </c>
      <c r="B127" s="13" t="s">
        <v>326</v>
      </c>
      <c r="C127" s="40" t="s">
        <v>365</v>
      </c>
      <c r="D127" s="12" t="s">
        <v>970</v>
      </c>
      <c r="E127" s="30" t="s">
        <v>610</v>
      </c>
      <c r="F127" s="12" t="s">
        <v>715</v>
      </c>
    </row>
    <row r="128" spans="1:6" ht="38.25" x14ac:dyDescent="0.25">
      <c r="A128" s="43" t="s">
        <v>449</v>
      </c>
      <c r="B128" s="39" t="s">
        <v>57</v>
      </c>
      <c r="C128" s="40" t="s">
        <v>365</v>
      </c>
      <c r="D128" s="39" t="s">
        <v>968</v>
      </c>
      <c r="E128" s="37" t="s">
        <v>58</v>
      </c>
      <c r="F128" s="12" t="s">
        <v>716</v>
      </c>
    </row>
    <row r="129" spans="1:8" ht="51" x14ac:dyDescent="0.25">
      <c r="A129" s="43" t="s">
        <v>450</v>
      </c>
      <c r="B129" s="13" t="s">
        <v>916</v>
      </c>
      <c r="C129" s="9" t="s">
        <v>365</v>
      </c>
      <c r="D129" s="12" t="s">
        <v>968</v>
      </c>
      <c r="E129" s="30" t="s">
        <v>917</v>
      </c>
      <c r="F129" s="12" t="s">
        <v>918</v>
      </c>
    </row>
    <row r="130" spans="1:8" ht="25.5" x14ac:dyDescent="0.25">
      <c r="A130" s="43" t="s">
        <v>451</v>
      </c>
      <c r="B130" s="39" t="s">
        <v>68</v>
      </c>
      <c r="C130" s="40" t="s">
        <v>365</v>
      </c>
      <c r="D130" s="39" t="s">
        <v>969</v>
      </c>
      <c r="E130" s="37" t="s">
        <v>69</v>
      </c>
      <c r="F130" s="12" t="s">
        <v>1185</v>
      </c>
    </row>
    <row r="131" spans="1:8" ht="25.5" x14ac:dyDescent="0.25">
      <c r="A131" s="43" t="s">
        <v>452</v>
      </c>
      <c r="B131" s="13" t="s">
        <v>731</v>
      </c>
      <c r="C131" s="9" t="s">
        <v>365</v>
      </c>
      <c r="D131" s="12" t="s">
        <v>971</v>
      </c>
      <c r="E131" s="30" t="s">
        <v>732</v>
      </c>
      <c r="F131" s="12" t="s">
        <v>733</v>
      </c>
    </row>
    <row r="132" spans="1:8" ht="38.25" x14ac:dyDescent="0.25">
      <c r="A132" s="43" t="s">
        <v>453</v>
      </c>
      <c r="B132" s="39" t="s">
        <v>70</v>
      </c>
      <c r="C132" s="40" t="s">
        <v>365</v>
      </c>
      <c r="D132" s="39" t="s">
        <v>968</v>
      </c>
      <c r="E132" s="37" t="s">
        <v>71</v>
      </c>
      <c r="F132" s="12" t="s">
        <v>1300</v>
      </c>
    </row>
    <row r="133" spans="1:8" ht="38.25" x14ac:dyDescent="0.25">
      <c r="A133" s="43" t="s">
        <v>454</v>
      </c>
      <c r="B133" s="39" t="s">
        <v>72</v>
      </c>
      <c r="C133" s="40" t="s">
        <v>365</v>
      </c>
      <c r="D133" s="39" t="s">
        <v>969</v>
      </c>
      <c r="E133" s="37" t="s">
        <v>73</v>
      </c>
      <c r="F133" s="12" t="s">
        <v>717</v>
      </c>
    </row>
    <row r="134" spans="1:8" ht="38.25" x14ac:dyDescent="0.25">
      <c r="A134" s="43" t="s">
        <v>455</v>
      </c>
      <c r="B134" s="39" t="s">
        <v>74</v>
      </c>
      <c r="C134" s="40" t="s">
        <v>365</v>
      </c>
      <c r="D134" s="39" t="s">
        <v>968</v>
      </c>
      <c r="E134" s="37" t="s">
        <v>75</v>
      </c>
      <c r="F134" s="12" t="s">
        <v>718</v>
      </c>
    </row>
    <row r="135" spans="1:8" ht="38.25" x14ac:dyDescent="0.25">
      <c r="A135" s="43" t="s">
        <v>456</v>
      </c>
      <c r="B135" s="39" t="s">
        <v>76</v>
      </c>
      <c r="C135" s="40" t="s">
        <v>365</v>
      </c>
      <c r="D135" s="39" t="s">
        <v>969</v>
      </c>
      <c r="E135" s="37" t="s">
        <v>724</v>
      </c>
      <c r="F135" s="12" t="s">
        <v>719</v>
      </c>
    </row>
    <row r="136" spans="1:8" ht="63.75" x14ac:dyDescent="0.25">
      <c r="A136" s="43" t="s">
        <v>457</v>
      </c>
      <c r="B136" s="39" t="s">
        <v>77</v>
      </c>
      <c r="C136" s="40" t="s">
        <v>365</v>
      </c>
      <c r="D136" s="39" t="s">
        <v>968</v>
      </c>
      <c r="E136" s="37" t="s">
        <v>78</v>
      </c>
      <c r="F136" s="12" t="s">
        <v>725</v>
      </c>
    </row>
    <row r="137" spans="1:8" ht="25.5" x14ac:dyDescent="0.25">
      <c r="A137" s="43" t="s">
        <v>458</v>
      </c>
      <c r="B137" s="13" t="s">
        <v>231</v>
      </c>
      <c r="C137" s="40" t="s">
        <v>365</v>
      </c>
      <c r="D137" s="12" t="s">
        <v>969</v>
      </c>
      <c r="E137" s="30" t="s">
        <v>721</v>
      </c>
      <c r="F137" s="12" t="s">
        <v>720</v>
      </c>
    </row>
    <row r="138" spans="1:8" ht="63.75" x14ac:dyDescent="0.2">
      <c r="A138" s="43" t="s">
        <v>459</v>
      </c>
      <c r="B138" s="39" t="s">
        <v>0</v>
      </c>
      <c r="C138" s="40" t="s">
        <v>365</v>
      </c>
      <c r="D138" s="39" t="s">
        <v>968</v>
      </c>
      <c r="E138" s="37" t="s">
        <v>726</v>
      </c>
      <c r="F138" s="12" t="s">
        <v>722</v>
      </c>
      <c r="H138" s="7"/>
    </row>
    <row r="139" spans="1:8" ht="51" x14ac:dyDescent="0.2">
      <c r="A139" s="43" t="s">
        <v>460</v>
      </c>
      <c r="B139" s="39" t="s">
        <v>79</v>
      </c>
      <c r="C139" s="40" t="s">
        <v>365</v>
      </c>
      <c r="D139" s="39" t="s">
        <v>968</v>
      </c>
      <c r="E139" s="37" t="s">
        <v>80</v>
      </c>
      <c r="F139" s="12" t="s">
        <v>730</v>
      </c>
      <c r="H139" s="7"/>
    </row>
    <row r="140" spans="1:8" ht="51" x14ac:dyDescent="0.2">
      <c r="A140" s="43" t="s">
        <v>461</v>
      </c>
      <c r="B140" s="39" t="s">
        <v>81</v>
      </c>
      <c r="C140" s="40" t="s">
        <v>365</v>
      </c>
      <c r="D140" s="39" t="s">
        <v>969</v>
      </c>
      <c r="E140" s="37" t="s">
        <v>82</v>
      </c>
      <c r="F140" s="12" t="s">
        <v>734</v>
      </c>
      <c r="H140" s="7"/>
    </row>
    <row r="141" spans="1:8" ht="25.5" x14ac:dyDescent="0.2">
      <c r="A141" s="43" t="s">
        <v>462</v>
      </c>
      <c r="B141" s="13" t="s">
        <v>638</v>
      </c>
      <c r="C141" s="9" t="s">
        <v>365</v>
      </c>
      <c r="D141" s="12" t="s">
        <v>968</v>
      </c>
      <c r="E141" s="30" t="s">
        <v>639</v>
      </c>
      <c r="F141" s="12" t="s">
        <v>736</v>
      </c>
      <c r="H141" s="7"/>
    </row>
    <row r="142" spans="1:8" ht="25.5" x14ac:dyDescent="0.2">
      <c r="A142" s="43" t="s">
        <v>463</v>
      </c>
      <c r="B142" s="39" t="s">
        <v>83</v>
      </c>
      <c r="C142" s="40" t="s">
        <v>365</v>
      </c>
      <c r="D142" s="39" t="s">
        <v>969</v>
      </c>
      <c r="E142" s="37" t="s">
        <v>728</v>
      </c>
      <c r="F142" s="12" t="s">
        <v>1070</v>
      </c>
      <c r="H142" s="7"/>
    </row>
    <row r="143" spans="1:8" ht="38.25" x14ac:dyDescent="0.2">
      <c r="A143" s="43" t="s">
        <v>464</v>
      </c>
      <c r="B143" s="89" t="s">
        <v>1341</v>
      </c>
      <c r="C143" s="94" t="s">
        <v>365</v>
      </c>
      <c r="D143" s="90" t="s">
        <v>970</v>
      </c>
      <c r="E143" s="91" t="s">
        <v>1342</v>
      </c>
      <c r="F143" s="90" t="s">
        <v>1343</v>
      </c>
      <c r="H143" s="7"/>
    </row>
    <row r="144" spans="1:8" ht="38.25" x14ac:dyDescent="0.2">
      <c r="A144" s="43" t="s">
        <v>640</v>
      </c>
      <c r="B144" s="39" t="s">
        <v>323</v>
      </c>
      <c r="C144" s="40" t="s">
        <v>365</v>
      </c>
      <c r="D144" s="39" t="s">
        <v>970</v>
      </c>
      <c r="E144" s="37" t="s">
        <v>84</v>
      </c>
      <c r="F144" s="12" t="s">
        <v>740</v>
      </c>
      <c r="H144" s="7"/>
    </row>
    <row r="145" spans="1:8" ht="63.75" x14ac:dyDescent="0.2">
      <c r="A145" s="43" t="s">
        <v>941</v>
      </c>
      <c r="B145" s="39" t="s">
        <v>85</v>
      </c>
      <c r="C145" s="40" t="s">
        <v>365</v>
      </c>
      <c r="D145" s="39" t="s">
        <v>968</v>
      </c>
      <c r="E145" s="37" t="s">
        <v>86</v>
      </c>
      <c r="F145" s="12" t="s">
        <v>741</v>
      </c>
      <c r="H145" s="7"/>
    </row>
    <row r="146" spans="1:8" ht="63.75" x14ac:dyDescent="0.2">
      <c r="A146" s="43" t="s">
        <v>942</v>
      </c>
      <c r="B146" s="39" t="s">
        <v>324</v>
      </c>
      <c r="C146" s="40" t="s">
        <v>365</v>
      </c>
      <c r="D146" s="39" t="s">
        <v>969</v>
      </c>
      <c r="E146" s="37" t="s">
        <v>727</v>
      </c>
      <c r="F146" s="12" t="s">
        <v>735</v>
      </c>
      <c r="H146" s="7"/>
    </row>
    <row r="147" spans="1:8" ht="63.75" x14ac:dyDescent="0.2">
      <c r="A147" s="43" t="s">
        <v>943</v>
      </c>
      <c r="B147" s="13" t="s">
        <v>325</v>
      </c>
      <c r="C147" s="40" t="s">
        <v>365</v>
      </c>
      <c r="D147" s="13" t="s">
        <v>972</v>
      </c>
      <c r="E147" s="30" t="s">
        <v>1230</v>
      </c>
      <c r="F147" s="12" t="s">
        <v>742</v>
      </c>
      <c r="H147" s="7"/>
    </row>
    <row r="148" spans="1:8" ht="51" x14ac:dyDescent="0.2">
      <c r="A148" s="43" t="s">
        <v>1255</v>
      </c>
      <c r="B148" s="14" t="s">
        <v>1254</v>
      </c>
      <c r="C148" s="9" t="s">
        <v>365</v>
      </c>
      <c r="D148" s="15" t="s">
        <v>971</v>
      </c>
      <c r="E148" s="32" t="s">
        <v>1256</v>
      </c>
      <c r="F148" s="15" t="s">
        <v>1258</v>
      </c>
      <c r="H148" s="7"/>
    </row>
    <row r="149" spans="1:8" ht="38.25" x14ac:dyDescent="0.2">
      <c r="A149" s="43" t="s">
        <v>1345</v>
      </c>
      <c r="B149" s="13" t="s">
        <v>229</v>
      </c>
      <c r="C149" s="40" t="s">
        <v>365</v>
      </c>
      <c r="D149" s="12" t="s">
        <v>968</v>
      </c>
      <c r="E149" s="30" t="s">
        <v>230</v>
      </c>
      <c r="F149" s="12" t="s">
        <v>743</v>
      </c>
      <c r="H149" s="7"/>
    </row>
    <row r="150" spans="1:8" ht="38.25" x14ac:dyDescent="0.2">
      <c r="A150" s="43" t="s">
        <v>1404</v>
      </c>
      <c r="B150" s="39" t="s">
        <v>87</v>
      </c>
      <c r="C150" s="40" t="s">
        <v>365</v>
      </c>
      <c r="D150" s="39" t="s">
        <v>969</v>
      </c>
      <c r="E150" s="37" t="s">
        <v>729</v>
      </c>
      <c r="F150" s="12" t="s">
        <v>744</v>
      </c>
      <c r="H150" s="7"/>
    </row>
    <row r="151" spans="1:8" ht="25.5" x14ac:dyDescent="0.2">
      <c r="A151" s="44" t="s">
        <v>795</v>
      </c>
      <c r="B151" s="14" t="s">
        <v>960</v>
      </c>
      <c r="C151" s="9" t="s">
        <v>794</v>
      </c>
      <c r="E151" s="32" t="s">
        <v>1013</v>
      </c>
      <c r="F151" s="15" t="s">
        <v>962</v>
      </c>
      <c r="H151" s="7"/>
    </row>
    <row r="152" spans="1:8" ht="25.5" x14ac:dyDescent="0.2">
      <c r="A152" s="44" t="s">
        <v>796</v>
      </c>
      <c r="B152" s="14" t="s">
        <v>805</v>
      </c>
      <c r="C152" s="9" t="s">
        <v>794</v>
      </c>
      <c r="E152" s="32" t="s">
        <v>814</v>
      </c>
      <c r="F152" s="15" t="s">
        <v>811</v>
      </c>
      <c r="H152" s="7"/>
    </row>
    <row r="153" spans="1:8" ht="12.75" x14ac:dyDescent="0.2">
      <c r="A153" s="44" t="s">
        <v>797</v>
      </c>
      <c r="B153" s="14" t="s">
        <v>806</v>
      </c>
      <c r="C153" s="9" t="s">
        <v>794</v>
      </c>
      <c r="E153" s="32" t="s">
        <v>816</v>
      </c>
      <c r="F153" s="47" t="s">
        <v>961</v>
      </c>
      <c r="H153" s="7"/>
    </row>
    <row r="154" spans="1:8" ht="25.5" x14ac:dyDescent="0.2">
      <c r="A154" s="44" t="s">
        <v>808</v>
      </c>
      <c r="B154" s="14" t="s">
        <v>963</v>
      </c>
      <c r="C154" s="9" t="s">
        <v>794</v>
      </c>
      <c r="E154" s="32" t="s">
        <v>964</v>
      </c>
      <c r="F154" s="15" t="s">
        <v>813</v>
      </c>
      <c r="H154" s="7"/>
    </row>
    <row r="155" spans="1:8" ht="12.75" x14ac:dyDescent="0.2">
      <c r="A155" s="44" t="s">
        <v>809</v>
      </c>
      <c r="B155" s="14" t="s">
        <v>803</v>
      </c>
      <c r="C155" s="9" t="s">
        <v>794</v>
      </c>
      <c r="E155" s="32" t="s">
        <v>812</v>
      </c>
      <c r="F155" s="15" t="s">
        <v>813</v>
      </c>
      <c r="H155" s="7"/>
    </row>
    <row r="156" spans="1:8" ht="25.5" x14ac:dyDescent="0.2">
      <c r="A156" s="44" t="s">
        <v>810</v>
      </c>
      <c r="B156" s="14" t="s">
        <v>802</v>
      </c>
      <c r="C156" s="9" t="s">
        <v>794</v>
      </c>
      <c r="E156" s="32" t="s">
        <v>815</v>
      </c>
      <c r="F156" s="15" t="s">
        <v>811</v>
      </c>
      <c r="H156" s="7"/>
    </row>
    <row r="157" spans="1:8" ht="12.75" x14ac:dyDescent="0.2">
      <c r="A157" s="44" t="s">
        <v>959</v>
      </c>
      <c r="B157" s="14" t="s">
        <v>804</v>
      </c>
      <c r="C157" s="9" t="s">
        <v>794</v>
      </c>
      <c r="E157" s="32" t="s">
        <v>1113</v>
      </c>
      <c r="F157" s="15" t="s">
        <v>813</v>
      </c>
      <c r="H157" s="7"/>
    </row>
    <row r="158" spans="1:8" ht="25.5" x14ac:dyDescent="0.2">
      <c r="A158" s="44" t="s">
        <v>965</v>
      </c>
      <c r="B158" s="14" t="s">
        <v>807</v>
      </c>
      <c r="C158" s="9" t="s">
        <v>794</v>
      </c>
      <c r="E158" s="32" t="s">
        <v>1012</v>
      </c>
      <c r="F158" s="15" t="s">
        <v>813</v>
      </c>
      <c r="H158" s="7"/>
    </row>
    <row r="159" spans="1:8" ht="25.5" x14ac:dyDescent="0.2">
      <c r="A159" s="44" t="s">
        <v>465</v>
      </c>
      <c r="B159" s="13" t="s">
        <v>877</v>
      </c>
      <c r="C159" s="9" t="s">
        <v>281</v>
      </c>
      <c r="D159" s="12" t="s">
        <v>968</v>
      </c>
      <c r="E159" s="30" t="s">
        <v>878</v>
      </c>
      <c r="F159" s="12" t="s">
        <v>879</v>
      </c>
      <c r="H159" s="7"/>
    </row>
    <row r="160" spans="1:8" ht="51" x14ac:dyDescent="0.2">
      <c r="A160" s="43" t="s">
        <v>466</v>
      </c>
      <c r="B160" s="13" t="s">
        <v>330</v>
      </c>
      <c r="C160" s="9" t="s">
        <v>281</v>
      </c>
      <c r="D160" s="12" t="s">
        <v>970</v>
      </c>
      <c r="E160" s="30" t="s">
        <v>240</v>
      </c>
      <c r="F160" s="12" t="s">
        <v>749</v>
      </c>
      <c r="H160" s="7"/>
    </row>
    <row r="161" spans="1:8" ht="38.25" x14ac:dyDescent="0.2">
      <c r="A161" s="44" t="s">
        <v>467</v>
      </c>
      <c r="B161" s="13" t="s">
        <v>772</v>
      </c>
      <c r="C161" s="9" t="s">
        <v>281</v>
      </c>
      <c r="D161" s="12" t="s">
        <v>968</v>
      </c>
      <c r="E161" s="30" t="s">
        <v>219</v>
      </c>
      <c r="F161" s="12" t="s">
        <v>771</v>
      </c>
      <c r="H161" s="7"/>
    </row>
    <row r="162" spans="1:8" ht="51" x14ac:dyDescent="0.2">
      <c r="A162" s="43" t="s">
        <v>468</v>
      </c>
      <c r="B162" s="13" t="s">
        <v>1236</v>
      </c>
      <c r="C162" s="9" t="s">
        <v>281</v>
      </c>
      <c r="D162" s="12" t="s">
        <v>969</v>
      </c>
      <c r="E162" s="30" t="s">
        <v>1237</v>
      </c>
      <c r="F162" s="12" t="s">
        <v>1238</v>
      </c>
      <c r="H162" s="7"/>
    </row>
    <row r="163" spans="1:8" ht="51" x14ac:dyDescent="0.2">
      <c r="A163" s="44" t="s">
        <v>469</v>
      </c>
      <c r="B163" s="39" t="s">
        <v>88</v>
      </c>
      <c r="C163" s="9" t="s">
        <v>281</v>
      </c>
      <c r="D163" s="12" t="s">
        <v>969</v>
      </c>
      <c r="E163" s="37" t="s">
        <v>750</v>
      </c>
      <c r="F163" s="12" t="s">
        <v>773</v>
      </c>
      <c r="H163" s="7"/>
    </row>
    <row r="164" spans="1:8" ht="76.5" x14ac:dyDescent="0.2">
      <c r="A164" s="43" t="s">
        <v>470</v>
      </c>
      <c r="B164" s="13" t="s">
        <v>1347</v>
      </c>
      <c r="C164" s="9" t="s">
        <v>281</v>
      </c>
      <c r="D164" s="12" t="s">
        <v>971</v>
      </c>
      <c r="E164" s="30" t="s">
        <v>1360</v>
      </c>
      <c r="F164" s="12" t="s">
        <v>1381</v>
      </c>
      <c r="H164" s="7"/>
    </row>
    <row r="165" spans="1:8" ht="25.5" x14ac:dyDescent="0.2">
      <c r="A165" s="44" t="s">
        <v>471</v>
      </c>
      <c r="B165" s="39" t="s">
        <v>331</v>
      </c>
      <c r="C165" s="9" t="s">
        <v>281</v>
      </c>
      <c r="D165" s="12" t="s">
        <v>969</v>
      </c>
      <c r="E165" s="37" t="s">
        <v>751</v>
      </c>
      <c r="F165" s="12" t="s">
        <v>782</v>
      </c>
      <c r="H165" s="7"/>
    </row>
    <row r="166" spans="1:8" ht="25.5" x14ac:dyDescent="0.2">
      <c r="A166" s="43" t="s">
        <v>472</v>
      </c>
      <c r="B166" s="39" t="s">
        <v>89</v>
      </c>
      <c r="C166" s="9" t="s">
        <v>281</v>
      </c>
      <c r="D166" s="12" t="s">
        <v>970</v>
      </c>
      <c r="E166" s="37" t="s">
        <v>752</v>
      </c>
      <c r="F166" s="12" t="s">
        <v>783</v>
      </c>
      <c r="H166" s="7"/>
    </row>
    <row r="167" spans="1:8" ht="63.75" x14ac:dyDescent="0.2">
      <c r="A167" s="44" t="s">
        <v>473</v>
      </c>
      <c r="B167" s="13" t="s">
        <v>1369</v>
      </c>
      <c r="C167" s="9" t="s">
        <v>281</v>
      </c>
      <c r="D167" s="12" t="s">
        <v>971</v>
      </c>
      <c r="E167" s="30" t="s">
        <v>1377</v>
      </c>
      <c r="F167" s="12" t="s">
        <v>1394</v>
      </c>
      <c r="H167" s="7"/>
    </row>
    <row r="168" spans="1:8" ht="25.5" x14ac:dyDescent="0.2">
      <c r="A168" s="43" t="s">
        <v>474</v>
      </c>
      <c r="B168" s="12" t="s">
        <v>90</v>
      </c>
      <c r="C168" s="9" t="s">
        <v>281</v>
      </c>
      <c r="D168" s="12" t="s">
        <v>968</v>
      </c>
      <c r="E168" s="30" t="s">
        <v>91</v>
      </c>
      <c r="F168" s="12" t="s">
        <v>784</v>
      </c>
      <c r="H168" s="7"/>
    </row>
    <row r="169" spans="1:8" ht="51" x14ac:dyDescent="0.2">
      <c r="A169" s="44" t="s">
        <v>475</v>
      </c>
      <c r="B169" s="39" t="s">
        <v>92</v>
      </c>
      <c r="C169" s="9" t="s">
        <v>281</v>
      </c>
      <c r="D169" s="12" t="s">
        <v>971</v>
      </c>
      <c r="E169" s="37" t="s">
        <v>631</v>
      </c>
      <c r="F169" s="12" t="s">
        <v>785</v>
      </c>
      <c r="H169" s="7"/>
    </row>
    <row r="170" spans="1:8" ht="38.25" x14ac:dyDescent="0.2">
      <c r="A170" s="43" t="s">
        <v>476</v>
      </c>
      <c r="B170" s="39" t="s">
        <v>93</v>
      </c>
      <c r="C170" s="9" t="s">
        <v>281</v>
      </c>
      <c r="D170" s="12" t="s">
        <v>968</v>
      </c>
      <c r="E170" s="37" t="s">
        <v>94</v>
      </c>
      <c r="F170" s="12" t="s">
        <v>786</v>
      </c>
      <c r="H170" s="7"/>
    </row>
    <row r="171" spans="1:8" ht="25.5" x14ac:dyDescent="0.2">
      <c r="A171" s="44" t="s">
        <v>477</v>
      </c>
      <c r="B171" s="39" t="s">
        <v>332</v>
      </c>
      <c r="C171" s="12" t="s">
        <v>281</v>
      </c>
      <c r="D171" s="12" t="s">
        <v>971</v>
      </c>
      <c r="E171" s="37" t="s">
        <v>274</v>
      </c>
      <c r="F171" s="12" t="s">
        <v>973</v>
      </c>
      <c r="H171" s="7"/>
    </row>
    <row r="172" spans="1:8" ht="25.5" x14ac:dyDescent="0.2">
      <c r="A172" s="43" t="s">
        <v>478</v>
      </c>
      <c r="B172" s="13" t="s">
        <v>1323</v>
      </c>
      <c r="C172" s="12" t="s">
        <v>281</v>
      </c>
      <c r="D172" s="12" t="s">
        <v>971</v>
      </c>
      <c r="E172" s="30" t="s">
        <v>1324</v>
      </c>
      <c r="F172" s="15" t="s">
        <v>1330</v>
      </c>
      <c r="H172" s="7"/>
    </row>
    <row r="173" spans="1:8" ht="25.5" x14ac:dyDescent="0.2">
      <c r="A173" s="44" t="s">
        <v>479</v>
      </c>
      <c r="B173" s="63" t="s">
        <v>748</v>
      </c>
      <c r="C173" s="12" t="s">
        <v>281</v>
      </c>
      <c r="D173" s="12" t="s">
        <v>968</v>
      </c>
      <c r="E173" s="30" t="s">
        <v>252</v>
      </c>
      <c r="F173" s="12" t="s">
        <v>974</v>
      </c>
      <c r="H173" s="7"/>
    </row>
    <row r="174" spans="1:8" ht="25.5" x14ac:dyDescent="0.2">
      <c r="A174" s="43" t="s">
        <v>480</v>
      </c>
      <c r="B174" s="39" t="s">
        <v>95</v>
      </c>
      <c r="C174" s="12" t="s">
        <v>281</v>
      </c>
      <c r="D174" s="12" t="s">
        <v>971</v>
      </c>
      <c r="E174" s="37" t="s">
        <v>96</v>
      </c>
      <c r="F174" s="12" t="s">
        <v>977</v>
      </c>
      <c r="H174" s="7"/>
    </row>
    <row r="175" spans="1:8" ht="63.75" x14ac:dyDescent="0.2">
      <c r="A175" s="44" t="s">
        <v>481</v>
      </c>
      <c r="B175" s="13" t="s">
        <v>247</v>
      </c>
      <c r="C175" s="12" t="s">
        <v>281</v>
      </c>
      <c r="D175" s="12" t="s">
        <v>968</v>
      </c>
      <c r="E175" s="30" t="s">
        <v>354</v>
      </c>
      <c r="F175" s="12" t="s">
        <v>880</v>
      </c>
      <c r="H175" s="7"/>
    </row>
    <row r="176" spans="1:8" ht="38.25" x14ac:dyDescent="0.2">
      <c r="A176" s="43" t="s">
        <v>482</v>
      </c>
      <c r="B176" s="39" t="s">
        <v>97</v>
      </c>
      <c r="C176" s="12" t="s">
        <v>281</v>
      </c>
      <c r="D176" s="12" t="s">
        <v>968</v>
      </c>
      <c r="E176" s="37" t="s">
        <v>98</v>
      </c>
      <c r="F176" s="12" t="s">
        <v>957</v>
      </c>
      <c r="H176" s="7"/>
    </row>
    <row r="177" spans="1:8" ht="38.25" x14ac:dyDescent="0.2">
      <c r="A177" s="44" t="s">
        <v>483</v>
      </c>
      <c r="B177" s="13" t="s">
        <v>272</v>
      </c>
      <c r="C177" s="12" t="s">
        <v>281</v>
      </c>
      <c r="D177" s="12" t="s">
        <v>968</v>
      </c>
      <c r="E177" s="30" t="s">
        <v>248</v>
      </c>
      <c r="F177" s="12" t="s">
        <v>978</v>
      </c>
      <c r="H177" s="7"/>
    </row>
    <row r="178" spans="1:8" ht="76.5" x14ac:dyDescent="0.2">
      <c r="A178" s="43" t="s">
        <v>484</v>
      </c>
      <c r="B178" s="13" t="s">
        <v>1226</v>
      </c>
      <c r="C178" s="12" t="s">
        <v>281</v>
      </c>
      <c r="D178" s="12" t="s">
        <v>971</v>
      </c>
      <c r="E178" s="30" t="s">
        <v>1227</v>
      </c>
      <c r="F178" s="12" t="s">
        <v>1229</v>
      </c>
      <c r="H178" s="7"/>
    </row>
    <row r="179" spans="1:8" ht="63.75" x14ac:dyDescent="0.2">
      <c r="A179" s="44" t="s">
        <v>485</v>
      </c>
      <c r="B179" s="13" t="s">
        <v>328</v>
      </c>
      <c r="C179" s="12" t="s">
        <v>281</v>
      </c>
      <c r="D179" s="12" t="s">
        <v>969</v>
      </c>
      <c r="E179" s="30" t="s">
        <v>329</v>
      </c>
      <c r="F179" s="12" t="s">
        <v>979</v>
      </c>
      <c r="H179" s="7"/>
    </row>
    <row r="180" spans="1:8" ht="25.5" x14ac:dyDescent="0.2">
      <c r="A180" s="43" t="s">
        <v>486</v>
      </c>
      <c r="B180" s="39" t="s">
        <v>99</v>
      </c>
      <c r="C180" s="12" t="s">
        <v>281</v>
      </c>
      <c r="D180" s="12" t="s">
        <v>969</v>
      </c>
      <c r="E180" s="37" t="s">
        <v>100</v>
      </c>
      <c r="F180" s="12" t="s">
        <v>846</v>
      </c>
      <c r="H180" s="7"/>
    </row>
    <row r="181" spans="1:8" ht="25.5" x14ac:dyDescent="0.2">
      <c r="A181" s="44" t="s">
        <v>487</v>
      </c>
      <c r="B181" s="13" t="s">
        <v>842</v>
      </c>
      <c r="C181" s="12" t="s">
        <v>281</v>
      </c>
      <c r="D181" s="12" t="s">
        <v>968</v>
      </c>
      <c r="E181" s="30" t="s">
        <v>843</v>
      </c>
      <c r="F181" s="12" t="s">
        <v>844</v>
      </c>
      <c r="H181" s="7"/>
    </row>
    <row r="182" spans="1:8" ht="25.5" x14ac:dyDescent="0.2">
      <c r="A182" s="43" t="s">
        <v>488</v>
      </c>
      <c r="B182" s="13" t="s">
        <v>900</v>
      </c>
      <c r="C182" s="12" t="s">
        <v>281</v>
      </c>
      <c r="D182" s="12" t="s">
        <v>968</v>
      </c>
      <c r="E182" s="30" t="s">
        <v>222</v>
      </c>
      <c r="F182" s="12" t="s">
        <v>901</v>
      </c>
      <c r="H182" s="7"/>
    </row>
    <row r="183" spans="1:8" ht="38.25" x14ac:dyDescent="0.2">
      <c r="A183" s="44" t="s">
        <v>489</v>
      </c>
      <c r="B183" s="13" t="s">
        <v>1210</v>
      </c>
      <c r="C183" s="12" t="s">
        <v>281</v>
      </c>
      <c r="D183" s="12" t="s">
        <v>968</v>
      </c>
      <c r="E183" s="30" t="s">
        <v>1211</v>
      </c>
      <c r="F183" s="12" t="s">
        <v>1212</v>
      </c>
      <c r="H183" s="7"/>
    </row>
    <row r="184" spans="1:8" ht="51" x14ac:dyDescent="0.2">
      <c r="A184" s="43" t="s">
        <v>490</v>
      </c>
      <c r="B184" s="13" t="s">
        <v>1114</v>
      </c>
      <c r="C184" s="12" t="s">
        <v>281</v>
      </c>
      <c r="D184" s="12" t="s">
        <v>969</v>
      </c>
      <c r="E184" s="30" t="s">
        <v>1115</v>
      </c>
      <c r="F184" s="12" t="s">
        <v>1116</v>
      </c>
      <c r="H184" s="7"/>
    </row>
    <row r="185" spans="1:8" ht="51" x14ac:dyDescent="0.2">
      <c r="A185" s="44" t="s">
        <v>491</v>
      </c>
      <c r="B185" s="13" t="s">
        <v>185</v>
      </c>
      <c r="C185" s="12" t="s">
        <v>281</v>
      </c>
      <c r="D185" s="12" t="s">
        <v>969</v>
      </c>
      <c r="E185" s="30" t="s">
        <v>605</v>
      </c>
      <c r="F185" s="12" t="s">
        <v>980</v>
      </c>
      <c r="H185" s="7"/>
    </row>
    <row r="186" spans="1:8" ht="38.25" x14ac:dyDescent="0.2">
      <c r="A186" s="43" t="s">
        <v>492</v>
      </c>
      <c r="B186" s="13" t="s">
        <v>914</v>
      </c>
      <c r="C186" s="12" t="s">
        <v>281</v>
      </c>
      <c r="D186" s="12" t="s">
        <v>968</v>
      </c>
      <c r="E186" s="30" t="s">
        <v>915</v>
      </c>
      <c r="F186" s="12" t="s">
        <v>1301</v>
      </c>
      <c r="H186" s="7"/>
    </row>
    <row r="187" spans="1:8" ht="51" x14ac:dyDescent="0.2">
      <c r="A187" s="44" t="s">
        <v>493</v>
      </c>
      <c r="B187" s="12" t="s">
        <v>101</v>
      </c>
      <c r="C187" s="12" t="s">
        <v>281</v>
      </c>
      <c r="D187" s="12" t="s">
        <v>968</v>
      </c>
      <c r="E187" s="30" t="s">
        <v>102</v>
      </c>
      <c r="F187" s="12" t="s">
        <v>905</v>
      </c>
      <c r="H187" s="7"/>
    </row>
    <row r="188" spans="1:8" ht="38.25" x14ac:dyDescent="0.2">
      <c r="A188" s="43" t="s">
        <v>494</v>
      </c>
      <c r="B188" s="39" t="s">
        <v>103</v>
      </c>
      <c r="C188" s="12" t="s">
        <v>281</v>
      </c>
      <c r="D188" s="12" t="s">
        <v>969</v>
      </c>
      <c r="E188" s="37" t="s">
        <v>104</v>
      </c>
      <c r="F188" s="12" t="s">
        <v>847</v>
      </c>
      <c r="H188" s="7"/>
    </row>
    <row r="189" spans="1:8" ht="63.75" x14ac:dyDescent="0.2">
      <c r="A189" s="44" t="s">
        <v>495</v>
      </c>
      <c r="B189" s="13" t="s">
        <v>179</v>
      </c>
      <c r="C189" s="12" t="s">
        <v>281</v>
      </c>
      <c r="D189" s="12" t="s">
        <v>969</v>
      </c>
      <c r="E189" s="30" t="s">
        <v>249</v>
      </c>
      <c r="F189" s="12" t="s">
        <v>859</v>
      </c>
      <c r="H189" s="7"/>
    </row>
    <row r="190" spans="1:8" ht="51" x14ac:dyDescent="0.2">
      <c r="A190" s="43" t="s">
        <v>496</v>
      </c>
      <c r="B190" s="14" t="s">
        <v>1325</v>
      </c>
      <c r="C190" s="12" t="s">
        <v>281</v>
      </c>
      <c r="D190" s="15" t="s">
        <v>970</v>
      </c>
      <c r="E190" s="32" t="s">
        <v>1326</v>
      </c>
      <c r="F190" s="15" t="s">
        <v>1331</v>
      </c>
      <c r="H190" s="7"/>
    </row>
    <row r="191" spans="1:8" ht="38.25" x14ac:dyDescent="0.2">
      <c r="A191" s="44" t="s">
        <v>497</v>
      </c>
      <c r="B191" s="13" t="s">
        <v>192</v>
      </c>
      <c r="C191" s="12" t="s">
        <v>281</v>
      </c>
      <c r="D191" s="12" t="s">
        <v>968</v>
      </c>
      <c r="E191" s="30" t="s">
        <v>608</v>
      </c>
      <c r="F191" s="12" t="s">
        <v>1072</v>
      </c>
      <c r="H191" s="7"/>
    </row>
    <row r="192" spans="1:8" ht="25.5" x14ac:dyDescent="0.2">
      <c r="A192" s="43" t="s">
        <v>498</v>
      </c>
      <c r="B192" s="13" t="s">
        <v>338</v>
      </c>
      <c r="C192" s="12" t="s">
        <v>281</v>
      </c>
      <c r="D192" s="12" t="s">
        <v>968</v>
      </c>
      <c r="E192" s="30" t="s">
        <v>339</v>
      </c>
      <c r="F192" s="12" t="s">
        <v>828</v>
      </c>
      <c r="H192" s="7"/>
    </row>
    <row r="193" spans="1:8" ht="76.5" x14ac:dyDescent="0.2">
      <c r="A193" s="44" t="s">
        <v>499</v>
      </c>
      <c r="B193" s="12" t="s">
        <v>105</v>
      </c>
      <c r="C193" s="12" t="s">
        <v>281</v>
      </c>
      <c r="D193" s="12" t="s">
        <v>971</v>
      </c>
      <c r="E193" s="30" t="s">
        <v>993</v>
      </c>
      <c r="F193" s="12" t="s">
        <v>992</v>
      </c>
      <c r="H193" s="7"/>
    </row>
    <row r="194" spans="1:8" ht="25.5" x14ac:dyDescent="0.2">
      <c r="A194" s="43" t="s">
        <v>500</v>
      </c>
      <c r="B194" s="13" t="s">
        <v>1134</v>
      </c>
      <c r="C194" s="12" t="s">
        <v>281</v>
      </c>
      <c r="D194" s="12" t="s">
        <v>968</v>
      </c>
      <c r="E194" s="30" t="s">
        <v>1135</v>
      </c>
      <c r="F194" s="12" t="s">
        <v>1136</v>
      </c>
      <c r="H194" s="7"/>
    </row>
    <row r="195" spans="1:8" ht="38.25" x14ac:dyDescent="0.2">
      <c r="A195" s="44" t="s">
        <v>501</v>
      </c>
      <c r="B195" s="14" t="s">
        <v>1232</v>
      </c>
      <c r="C195" s="12" t="s">
        <v>281</v>
      </c>
      <c r="D195" s="15" t="s">
        <v>969</v>
      </c>
      <c r="E195" s="32" t="s">
        <v>1233</v>
      </c>
      <c r="F195" s="15" t="s">
        <v>1234</v>
      </c>
      <c r="H195" s="7"/>
    </row>
    <row r="196" spans="1:8" ht="38.25" x14ac:dyDescent="0.2">
      <c r="A196" s="43" t="s">
        <v>502</v>
      </c>
      <c r="B196" s="13" t="s">
        <v>1151</v>
      </c>
      <c r="C196" s="12" t="s">
        <v>281</v>
      </c>
      <c r="D196" s="12" t="s">
        <v>968</v>
      </c>
      <c r="E196" s="30" t="s">
        <v>1152</v>
      </c>
      <c r="F196" s="12" t="s">
        <v>1153</v>
      </c>
      <c r="H196" s="7"/>
    </row>
    <row r="197" spans="1:8" ht="63.75" x14ac:dyDescent="0.2">
      <c r="A197" s="44" t="s">
        <v>503</v>
      </c>
      <c r="B197" s="14" t="s">
        <v>865</v>
      </c>
      <c r="C197" s="12" t="s">
        <v>281</v>
      </c>
      <c r="D197" s="15" t="s">
        <v>969</v>
      </c>
      <c r="E197" s="32" t="s">
        <v>956</v>
      </c>
      <c r="F197" s="15" t="s">
        <v>994</v>
      </c>
      <c r="H197" s="7"/>
    </row>
    <row r="198" spans="1:8" ht="51" x14ac:dyDescent="0.2">
      <c r="A198" s="43" t="s">
        <v>504</v>
      </c>
      <c r="B198" s="12" t="s">
        <v>340</v>
      </c>
      <c r="C198" s="12" t="s">
        <v>281</v>
      </c>
      <c r="D198" s="12" t="s">
        <v>968</v>
      </c>
      <c r="E198" s="30" t="s">
        <v>753</v>
      </c>
      <c r="F198" s="12" t="s">
        <v>995</v>
      </c>
      <c r="H198" s="7"/>
    </row>
    <row r="199" spans="1:8" ht="38.25" x14ac:dyDescent="0.2">
      <c r="A199" s="44" t="s">
        <v>505</v>
      </c>
      <c r="B199" s="13" t="s">
        <v>106</v>
      </c>
      <c r="C199" s="12" t="s">
        <v>281</v>
      </c>
      <c r="D199" s="12" t="s">
        <v>968</v>
      </c>
      <c r="E199" s="30" t="s">
        <v>754</v>
      </c>
      <c r="F199" s="12" t="s">
        <v>837</v>
      </c>
      <c r="H199" s="7"/>
    </row>
    <row r="200" spans="1:8" ht="63.75" x14ac:dyDescent="0.2">
      <c r="A200" s="43" t="s">
        <v>506</v>
      </c>
      <c r="B200" s="39" t="s">
        <v>107</v>
      </c>
      <c r="C200" s="12" t="s">
        <v>281</v>
      </c>
      <c r="D200" s="12" t="s">
        <v>969</v>
      </c>
      <c r="E200" s="37" t="s">
        <v>755</v>
      </c>
      <c r="F200" s="12" t="s">
        <v>996</v>
      </c>
      <c r="H200" s="7"/>
    </row>
    <row r="201" spans="1:8" ht="38.25" x14ac:dyDescent="0.2">
      <c r="A201" s="44" t="s">
        <v>507</v>
      </c>
      <c r="B201" s="13" t="s">
        <v>886</v>
      </c>
      <c r="C201" s="12" t="s">
        <v>281</v>
      </c>
      <c r="D201" s="12" t="s">
        <v>968</v>
      </c>
      <c r="E201" s="30" t="s">
        <v>908</v>
      </c>
      <c r="F201" s="12" t="s">
        <v>890</v>
      </c>
      <c r="H201" s="7"/>
    </row>
    <row r="202" spans="1:8" ht="25.5" x14ac:dyDescent="0.2">
      <c r="A202" s="43" t="s">
        <v>508</v>
      </c>
      <c r="B202" s="14" t="s">
        <v>830</v>
      </c>
      <c r="C202" s="12" t="s">
        <v>281</v>
      </c>
      <c r="D202" s="15" t="s">
        <v>969</v>
      </c>
      <c r="E202" s="32" t="s">
        <v>831</v>
      </c>
      <c r="F202" s="15" t="s">
        <v>832</v>
      </c>
      <c r="H202" s="7"/>
    </row>
    <row r="203" spans="1:8" ht="51" x14ac:dyDescent="0.2">
      <c r="A203" s="44" t="s">
        <v>509</v>
      </c>
      <c r="B203" s="13" t="s">
        <v>180</v>
      </c>
      <c r="C203" s="12" t="s">
        <v>281</v>
      </c>
      <c r="D203" s="12" t="s">
        <v>968</v>
      </c>
      <c r="E203" s="30" t="s">
        <v>250</v>
      </c>
      <c r="F203" s="12" t="s">
        <v>833</v>
      </c>
      <c r="H203" s="7"/>
    </row>
    <row r="204" spans="1:8" ht="25.5" x14ac:dyDescent="0.2">
      <c r="A204" s="43" t="s">
        <v>510</v>
      </c>
      <c r="B204" s="13" t="s">
        <v>201</v>
      </c>
      <c r="C204" s="12" t="s">
        <v>281</v>
      </c>
      <c r="D204" s="12" t="s">
        <v>971</v>
      </c>
      <c r="E204" s="30" t="s">
        <v>632</v>
      </c>
      <c r="F204" s="12" t="s">
        <v>997</v>
      </c>
      <c r="H204" s="7"/>
    </row>
    <row r="205" spans="1:8" ht="25.5" x14ac:dyDescent="0.2">
      <c r="A205" s="44" t="s">
        <v>511</v>
      </c>
      <c r="B205" s="14" t="s">
        <v>1244</v>
      </c>
      <c r="C205" s="15" t="s">
        <v>281</v>
      </c>
      <c r="D205" s="15" t="s">
        <v>971</v>
      </c>
      <c r="E205" s="32" t="s">
        <v>1245</v>
      </c>
      <c r="F205" s="15" t="s">
        <v>1246</v>
      </c>
      <c r="H205" s="7"/>
    </row>
    <row r="206" spans="1:8" ht="38.25" x14ac:dyDescent="0.2">
      <c r="A206" s="43" t="s">
        <v>512</v>
      </c>
      <c r="B206" s="12" t="s">
        <v>1200</v>
      </c>
      <c r="C206" s="12" t="s">
        <v>281</v>
      </c>
      <c r="D206" s="12" t="s">
        <v>970</v>
      </c>
      <c r="E206" s="30" t="s">
        <v>114</v>
      </c>
      <c r="F206" s="12" t="s">
        <v>1186</v>
      </c>
      <c r="H206" s="7"/>
    </row>
    <row r="207" spans="1:8" ht="63.75" x14ac:dyDescent="0.2">
      <c r="A207" s="44" t="s">
        <v>513</v>
      </c>
      <c r="B207" s="14" t="s">
        <v>1247</v>
      </c>
      <c r="C207" s="15" t="s">
        <v>281</v>
      </c>
      <c r="D207" s="15" t="s">
        <v>969</v>
      </c>
      <c r="E207" s="32" t="s">
        <v>1248</v>
      </c>
      <c r="F207" s="15" t="s">
        <v>1249</v>
      </c>
      <c r="H207" s="7"/>
    </row>
    <row r="208" spans="1:8" ht="63.75" x14ac:dyDescent="0.2">
      <c r="A208" s="43" t="s">
        <v>514</v>
      </c>
      <c r="B208" s="13" t="s">
        <v>867</v>
      </c>
      <c r="C208" s="12" t="s">
        <v>281</v>
      </c>
      <c r="D208" s="12" t="s">
        <v>971</v>
      </c>
      <c r="E208" s="30" t="s">
        <v>775</v>
      </c>
      <c r="F208" s="12" t="s">
        <v>868</v>
      </c>
      <c r="H208" s="7"/>
    </row>
    <row r="209" spans="1:8" ht="63.75" x14ac:dyDescent="0.2">
      <c r="A209" s="44" t="s">
        <v>515</v>
      </c>
      <c r="B209" s="14" t="s">
        <v>1327</v>
      </c>
      <c r="C209" s="15" t="s">
        <v>281</v>
      </c>
      <c r="D209" s="15" t="s">
        <v>970</v>
      </c>
      <c r="E209" s="32" t="s">
        <v>1328</v>
      </c>
      <c r="F209" s="15" t="s">
        <v>1332</v>
      </c>
      <c r="H209" s="7"/>
    </row>
    <row r="210" spans="1:8" ht="63.75" x14ac:dyDescent="0.2">
      <c r="A210" s="43" t="s">
        <v>516</v>
      </c>
      <c r="B210" s="13" t="s">
        <v>108</v>
      </c>
      <c r="C210" s="12" t="s">
        <v>281</v>
      </c>
      <c r="D210" s="12" t="s">
        <v>969</v>
      </c>
      <c r="E210" s="30" t="s">
        <v>273</v>
      </c>
      <c r="F210" s="12" t="s">
        <v>1054</v>
      </c>
      <c r="H210" s="7"/>
    </row>
    <row r="211" spans="1:8" ht="63.75" x14ac:dyDescent="0.2">
      <c r="A211" s="44" t="s">
        <v>517</v>
      </c>
      <c r="B211" s="13" t="s">
        <v>894</v>
      </c>
      <c r="C211" s="12" t="s">
        <v>281</v>
      </c>
      <c r="D211" s="12" t="s">
        <v>968</v>
      </c>
      <c r="E211" s="30" t="s">
        <v>896</v>
      </c>
      <c r="F211" s="12" t="s">
        <v>895</v>
      </c>
      <c r="H211" s="7"/>
    </row>
    <row r="212" spans="1:8" ht="51" x14ac:dyDescent="0.2">
      <c r="A212" s="43" t="s">
        <v>518</v>
      </c>
      <c r="B212" s="12" t="s">
        <v>109</v>
      </c>
      <c r="C212" s="12" t="s">
        <v>281</v>
      </c>
      <c r="D212" s="12" t="s">
        <v>968</v>
      </c>
      <c r="E212" s="30" t="s">
        <v>110</v>
      </c>
      <c r="F212" s="12" t="s">
        <v>826</v>
      </c>
      <c r="H212" s="7"/>
    </row>
    <row r="213" spans="1:8" ht="63.75" x14ac:dyDescent="0.2">
      <c r="A213" s="44" t="s">
        <v>519</v>
      </c>
      <c r="B213" s="13" t="s">
        <v>334</v>
      </c>
      <c r="C213" s="12" t="s">
        <v>281</v>
      </c>
      <c r="D213" s="12" t="s">
        <v>968</v>
      </c>
      <c r="E213" s="30" t="s">
        <v>223</v>
      </c>
      <c r="F213" s="12" t="s">
        <v>1014</v>
      </c>
      <c r="H213" s="7"/>
    </row>
    <row r="214" spans="1:8" ht="38.25" x14ac:dyDescent="0.2">
      <c r="A214" s="43" t="s">
        <v>520</v>
      </c>
      <c r="B214" s="13" t="s">
        <v>781</v>
      </c>
      <c r="C214" s="12" t="s">
        <v>281</v>
      </c>
      <c r="D214" s="12" t="s">
        <v>968</v>
      </c>
      <c r="E214" s="30" t="s">
        <v>774</v>
      </c>
      <c r="F214" s="12" t="s">
        <v>1016</v>
      </c>
      <c r="H214" s="7"/>
    </row>
    <row r="215" spans="1:8" ht="38.25" x14ac:dyDescent="0.2">
      <c r="A215" s="44" t="s">
        <v>521</v>
      </c>
      <c r="B215" s="14" t="s">
        <v>1368</v>
      </c>
      <c r="C215" s="12" t="s">
        <v>281</v>
      </c>
      <c r="D215" s="15" t="s">
        <v>970</v>
      </c>
      <c r="E215" s="32" t="s">
        <v>1374</v>
      </c>
      <c r="F215" s="15" t="s">
        <v>1392</v>
      </c>
      <c r="H215" s="7"/>
    </row>
    <row r="216" spans="1:8" ht="38.25" x14ac:dyDescent="0.2">
      <c r="A216" s="43" t="s">
        <v>522</v>
      </c>
      <c r="B216" s="39" t="s">
        <v>333</v>
      </c>
      <c r="C216" s="12" t="s">
        <v>281</v>
      </c>
      <c r="D216" s="12" t="s">
        <v>969</v>
      </c>
      <c r="E216" s="37" t="s">
        <v>117</v>
      </c>
      <c r="F216" s="12" t="s">
        <v>1017</v>
      </c>
      <c r="H216" s="7"/>
    </row>
    <row r="217" spans="1:8" ht="38.25" x14ac:dyDescent="0.2">
      <c r="A217" s="44" t="s">
        <v>523</v>
      </c>
      <c r="B217" s="13" t="s">
        <v>208</v>
      </c>
      <c r="C217" s="12" t="s">
        <v>281</v>
      </c>
      <c r="D217" s="12" t="s">
        <v>970</v>
      </c>
      <c r="E217" s="30" t="s">
        <v>1018</v>
      </c>
      <c r="F217" s="12" t="s">
        <v>1019</v>
      </c>
      <c r="H217" s="7"/>
    </row>
    <row r="218" spans="1:8" ht="25.5" x14ac:dyDescent="0.2">
      <c r="A218" s="43" t="s">
        <v>524</v>
      </c>
      <c r="B218" s="13" t="s">
        <v>854</v>
      </c>
      <c r="C218" s="12" t="s">
        <v>281</v>
      </c>
      <c r="D218" s="12" t="s">
        <v>968</v>
      </c>
      <c r="E218" s="30" t="s">
        <v>855</v>
      </c>
      <c r="F218" s="12" t="s">
        <v>856</v>
      </c>
      <c r="H218" s="7"/>
    </row>
    <row r="219" spans="1:8" ht="38.25" x14ac:dyDescent="0.2">
      <c r="A219" s="44" t="s">
        <v>525</v>
      </c>
      <c r="B219" s="13" t="s">
        <v>200</v>
      </c>
      <c r="C219" s="12" t="s">
        <v>281</v>
      </c>
      <c r="D219" s="12" t="s">
        <v>968</v>
      </c>
      <c r="E219" s="30" t="s">
        <v>253</v>
      </c>
      <c r="F219" s="12" t="s">
        <v>1073</v>
      </c>
      <c r="H219" s="7"/>
    </row>
    <row r="220" spans="1:8" ht="25.5" x14ac:dyDescent="0.2">
      <c r="A220" s="43" t="s">
        <v>526</v>
      </c>
      <c r="B220" s="39" t="s">
        <v>111</v>
      </c>
      <c r="C220" s="12" t="s">
        <v>281</v>
      </c>
      <c r="D220" s="12" t="s">
        <v>968</v>
      </c>
      <c r="E220" s="37" t="s">
        <v>255</v>
      </c>
      <c r="F220" s="12" t="s">
        <v>841</v>
      </c>
      <c r="H220" s="7"/>
    </row>
    <row r="221" spans="1:8" ht="63.75" x14ac:dyDescent="0.2">
      <c r="A221" s="44" t="s">
        <v>527</v>
      </c>
      <c r="B221" s="13" t="s">
        <v>1207</v>
      </c>
      <c r="C221" s="12" t="s">
        <v>281</v>
      </c>
      <c r="D221" s="12" t="s">
        <v>968</v>
      </c>
      <c r="E221" s="30" t="s">
        <v>1208</v>
      </c>
      <c r="F221" s="12" t="s">
        <v>1209</v>
      </c>
      <c r="H221" s="7"/>
    </row>
    <row r="222" spans="1:8" ht="38.25" x14ac:dyDescent="0.2">
      <c r="A222" s="43" t="s">
        <v>528</v>
      </c>
      <c r="B222" s="39" t="s">
        <v>1187</v>
      </c>
      <c r="C222" s="12" t="s">
        <v>281</v>
      </c>
      <c r="D222" s="12" t="s">
        <v>968</v>
      </c>
      <c r="E222" s="37" t="s">
        <v>122</v>
      </c>
      <c r="F222" s="12" t="s">
        <v>834</v>
      </c>
      <c r="H222" s="7"/>
    </row>
    <row r="223" spans="1:8" ht="38.25" x14ac:dyDescent="0.2">
      <c r="A223" s="44" t="s">
        <v>529</v>
      </c>
      <c r="B223" s="39" t="s">
        <v>112</v>
      </c>
      <c r="C223" s="12" t="s">
        <v>281</v>
      </c>
      <c r="D223" s="12" t="s">
        <v>968</v>
      </c>
      <c r="E223" s="37" t="s">
        <v>113</v>
      </c>
      <c r="F223" s="12" t="s">
        <v>1020</v>
      </c>
      <c r="H223" s="7"/>
    </row>
    <row r="224" spans="1:8" ht="38.25" x14ac:dyDescent="0.2">
      <c r="A224" s="43" t="s">
        <v>530</v>
      </c>
      <c r="B224" s="39" t="s">
        <v>1023</v>
      </c>
      <c r="C224" s="12" t="s">
        <v>281</v>
      </c>
      <c r="D224" s="12" t="s">
        <v>972</v>
      </c>
      <c r="E224" s="37" t="s">
        <v>787</v>
      </c>
      <c r="F224" s="12" t="s">
        <v>1024</v>
      </c>
      <c r="H224" s="7"/>
    </row>
    <row r="225" spans="1:8" ht="38.25" x14ac:dyDescent="0.2">
      <c r="A225" s="44" t="s">
        <v>531</v>
      </c>
      <c r="B225" s="39" t="s">
        <v>115</v>
      </c>
      <c r="C225" s="12" t="s">
        <v>281</v>
      </c>
      <c r="D225" s="12" t="s">
        <v>971</v>
      </c>
      <c r="E225" s="37" t="s">
        <v>256</v>
      </c>
      <c r="F225" s="12" t="s">
        <v>1025</v>
      </c>
      <c r="H225" s="7"/>
    </row>
    <row r="226" spans="1:8" ht="63.75" x14ac:dyDescent="0.2">
      <c r="A226" s="43" t="s">
        <v>532</v>
      </c>
      <c r="B226" s="13" t="s">
        <v>254</v>
      </c>
      <c r="C226" s="12" t="s">
        <v>281</v>
      </c>
      <c r="D226" s="12" t="s">
        <v>971</v>
      </c>
      <c r="E226" s="30" t="s">
        <v>1026</v>
      </c>
      <c r="F226" s="12" t="s">
        <v>1027</v>
      </c>
      <c r="H226" s="7"/>
    </row>
    <row r="227" spans="1:8" ht="51" x14ac:dyDescent="0.2">
      <c r="A227" s="44" t="s">
        <v>533</v>
      </c>
      <c r="B227" s="14" t="s">
        <v>1349</v>
      </c>
      <c r="C227" s="12" t="s">
        <v>281</v>
      </c>
      <c r="D227" s="15" t="s">
        <v>970</v>
      </c>
      <c r="E227" s="32" t="s">
        <v>1362</v>
      </c>
      <c r="F227" s="15" t="s">
        <v>1383</v>
      </c>
      <c r="H227" s="7"/>
    </row>
    <row r="228" spans="1:8" ht="25.5" x14ac:dyDescent="0.2">
      <c r="A228" s="43" t="s">
        <v>534</v>
      </c>
      <c r="B228" s="14" t="s">
        <v>1201</v>
      </c>
      <c r="C228" s="15" t="s">
        <v>281</v>
      </c>
      <c r="D228" s="15" t="s">
        <v>969</v>
      </c>
      <c r="E228" s="32" t="s">
        <v>1202</v>
      </c>
      <c r="F228" s="15" t="s">
        <v>1203</v>
      </c>
      <c r="H228" s="7"/>
    </row>
    <row r="229" spans="1:8" ht="63.75" x14ac:dyDescent="0.2">
      <c r="A229" s="44" t="s">
        <v>535</v>
      </c>
      <c r="B229" s="13" t="s">
        <v>209</v>
      </c>
      <c r="C229" s="12" t="s">
        <v>281</v>
      </c>
      <c r="D229" s="12" t="s">
        <v>968</v>
      </c>
      <c r="E229" s="30" t="s">
        <v>210</v>
      </c>
      <c r="F229" s="12" t="s">
        <v>1021</v>
      </c>
      <c r="H229" s="7"/>
    </row>
    <row r="230" spans="1:8" ht="38.25" x14ac:dyDescent="0.2">
      <c r="A230" s="43" t="s">
        <v>536</v>
      </c>
      <c r="B230" s="39" t="s">
        <v>116</v>
      </c>
      <c r="C230" s="12" t="s">
        <v>281</v>
      </c>
      <c r="D230" s="12" t="s">
        <v>968</v>
      </c>
      <c r="E230" s="37" t="s">
        <v>756</v>
      </c>
      <c r="F230" s="12" t="s">
        <v>845</v>
      </c>
      <c r="H230" s="7"/>
    </row>
    <row r="231" spans="1:8" ht="25.5" x14ac:dyDescent="0.2">
      <c r="A231" s="44" t="s">
        <v>537</v>
      </c>
      <c r="B231" s="13" t="s">
        <v>197</v>
      </c>
      <c r="C231" s="12" t="s">
        <v>281</v>
      </c>
      <c r="D231" s="12" t="s">
        <v>968</v>
      </c>
      <c r="E231" s="30" t="s">
        <v>198</v>
      </c>
      <c r="F231" s="12" t="s">
        <v>1074</v>
      </c>
      <c r="H231" s="7"/>
    </row>
    <row r="232" spans="1:8" ht="38.25" x14ac:dyDescent="0.2">
      <c r="A232" s="43" t="s">
        <v>538</v>
      </c>
      <c r="B232" s="13" t="s">
        <v>214</v>
      </c>
      <c r="C232" s="12" t="s">
        <v>281</v>
      </c>
      <c r="D232" s="12" t="s">
        <v>970</v>
      </c>
      <c r="E232" s="30" t="s">
        <v>215</v>
      </c>
      <c r="F232" s="12" t="s">
        <v>1022</v>
      </c>
      <c r="H232" s="7"/>
    </row>
    <row r="233" spans="1:8" ht="51" x14ac:dyDescent="0.2">
      <c r="A233" s="44" t="s">
        <v>539</v>
      </c>
      <c r="B233" s="12" t="s">
        <v>118</v>
      </c>
      <c r="C233" s="12" t="s">
        <v>281</v>
      </c>
      <c r="D233" s="12" t="s">
        <v>969</v>
      </c>
      <c r="E233" s="30" t="s">
        <v>757</v>
      </c>
      <c r="F233" s="12" t="s">
        <v>1028</v>
      </c>
      <c r="H233" s="7"/>
    </row>
    <row r="234" spans="1:8" ht="63.75" x14ac:dyDescent="0.2">
      <c r="A234" s="43" t="s">
        <v>540</v>
      </c>
      <c r="B234" s="14" t="s">
        <v>1354</v>
      </c>
      <c r="C234" s="12" t="s">
        <v>281</v>
      </c>
      <c r="D234" s="15" t="s">
        <v>970</v>
      </c>
      <c r="E234" s="32" t="s">
        <v>1373</v>
      </c>
      <c r="F234" s="15" t="s">
        <v>1388</v>
      </c>
      <c r="H234" s="7"/>
    </row>
    <row r="235" spans="1:8" ht="63.75" x14ac:dyDescent="0.2">
      <c r="A235" s="44" t="s">
        <v>739</v>
      </c>
      <c r="B235" s="13" t="s">
        <v>1030</v>
      </c>
      <c r="C235" s="12" t="s">
        <v>281</v>
      </c>
      <c r="D235" s="12" t="s">
        <v>969</v>
      </c>
      <c r="E235" s="30" t="s">
        <v>216</v>
      </c>
      <c r="F235" s="12" t="s">
        <v>1031</v>
      </c>
      <c r="H235" s="7"/>
    </row>
    <row r="236" spans="1:8" ht="38.25" x14ac:dyDescent="0.2">
      <c r="A236" s="43" t="s">
        <v>820</v>
      </c>
      <c r="B236" s="13" t="s">
        <v>902</v>
      </c>
      <c r="C236" s="12" t="s">
        <v>281</v>
      </c>
      <c r="D236" s="12" t="s">
        <v>968</v>
      </c>
      <c r="E236" s="30" t="s">
        <v>903</v>
      </c>
      <c r="F236" s="12" t="s">
        <v>904</v>
      </c>
      <c r="H236" s="7"/>
    </row>
    <row r="237" spans="1:8" ht="76.5" x14ac:dyDescent="0.2">
      <c r="A237" s="44" t="s">
        <v>944</v>
      </c>
      <c r="B237" s="13" t="s">
        <v>738</v>
      </c>
      <c r="C237" s="12" t="s">
        <v>281</v>
      </c>
      <c r="D237" s="12" t="s">
        <v>969</v>
      </c>
      <c r="E237" s="30" t="s">
        <v>1034</v>
      </c>
      <c r="F237" s="12" t="s">
        <v>1033</v>
      </c>
      <c r="H237" s="7"/>
    </row>
    <row r="238" spans="1:8" ht="25.5" x14ac:dyDescent="0.2">
      <c r="A238" s="43" t="s">
        <v>945</v>
      </c>
      <c r="B238" s="39" t="s">
        <v>119</v>
      </c>
      <c r="C238" s="12" t="s">
        <v>281</v>
      </c>
      <c r="D238" s="12" t="s">
        <v>968</v>
      </c>
      <c r="E238" s="37" t="s">
        <v>120</v>
      </c>
      <c r="F238" s="12" t="s">
        <v>857</v>
      </c>
      <c r="H238" s="7"/>
    </row>
    <row r="239" spans="1:8" ht="38.25" x14ac:dyDescent="0.25">
      <c r="A239" s="44" t="s">
        <v>946</v>
      </c>
      <c r="B239" s="13" t="s">
        <v>335</v>
      </c>
      <c r="C239" s="12" t="s">
        <v>281</v>
      </c>
      <c r="D239" s="12" t="s">
        <v>970</v>
      </c>
      <c r="E239" s="30" t="s">
        <v>1029</v>
      </c>
      <c r="F239" s="12" t="s">
        <v>1032</v>
      </c>
    </row>
    <row r="240" spans="1:8" ht="51" x14ac:dyDescent="0.25">
      <c r="A240" s="43" t="s">
        <v>947</v>
      </c>
      <c r="B240" s="13" t="s">
        <v>1126</v>
      </c>
      <c r="C240" s="12" t="s">
        <v>281</v>
      </c>
      <c r="D240" s="12" t="s">
        <v>968</v>
      </c>
      <c r="E240" s="30" t="s">
        <v>1128</v>
      </c>
      <c r="F240" s="12" t="s">
        <v>1127</v>
      </c>
    </row>
    <row r="241" spans="1:6" ht="63.75" x14ac:dyDescent="0.25">
      <c r="A241" s="44" t="s">
        <v>948</v>
      </c>
      <c r="B241" s="13" t="s">
        <v>838</v>
      </c>
      <c r="C241" s="12" t="s">
        <v>281</v>
      </c>
      <c r="D241" s="12" t="s">
        <v>968</v>
      </c>
      <c r="E241" s="30" t="s">
        <v>839</v>
      </c>
      <c r="F241" s="12" t="s">
        <v>840</v>
      </c>
    </row>
    <row r="242" spans="1:6" ht="25.5" x14ac:dyDescent="0.25">
      <c r="A242" s="43" t="s">
        <v>949</v>
      </c>
      <c r="B242" s="13" t="s">
        <v>355</v>
      </c>
      <c r="C242" s="12" t="s">
        <v>281</v>
      </c>
      <c r="D242" s="12" t="s">
        <v>968</v>
      </c>
      <c r="E242" s="30" t="s">
        <v>356</v>
      </c>
      <c r="F242" s="12" t="s">
        <v>1302</v>
      </c>
    </row>
    <row r="243" spans="1:6" ht="51" x14ac:dyDescent="0.25">
      <c r="A243" s="44" t="s">
        <v>950</v>
      </c>
      <c r="B243" s="13" t="s">
        <v>1035</v>
      </c>
      <c r="C243" s="12" t="s">
        <v>281</v>
      </c>
      <c r="D243" s="12" t="s">
        <v>969</v>
      </c>
      <c r="E243" s="30" t="s">
        <v>121</v>
      </c>
      <c r="F243" s="12" t="s">
        <v>1188</v>
      </c>
    </row>
    <row r="244" spans="1:6" ht="25.5" x14ac:dyDescent="0.25">
      <c r="A244" s="43" t="s">
        <v>951</v>
      </c>
      <c r="B244" s="14" t="s">
        <v>1120</v>
      </c>
      <c r="C244" s="12" t="s">
        <v>281</v>
      </c>
      <c r="D244" s="15" t="s">
        <v>968</v>
      </c>
      <c r="E244" s="32" t="s">
        <v>1121</v>
      </c>
      <c r="F244" s="15" t="s">
        <v>1122</v>
      </c>
    </row>
    <row r="245" spans="1:6" ht="38.25" x14ac:dyDescent="0.25">
      <c r="A245" s="44" t="s">
        <v>952</v>
      </c>
      <c r="B245" s="13" t="s">
        <v>212</v>
      </c>
      <c r="C245" s="12" t="s">
        <v>281</v>
      </c>
      <c r="D245" s="12" t="s">
        <v>968</v>
      </c>
      <c r="E245" s="30" t="s">
        <v>213</v>
      </c>
      <c r="F245" s="12" t="s">
        <v>930</v>
      </c>
    </row>
    <row r="246" spans="1:6" ht="51" x14ac:dyDescent="0.25">
      <c r="A246" s="43" t="s">
        <v>953</v>
      </c>
      <c r="B246" s="39" t="s">
        <v>123</v>
      </c>
      <c r="C246" s="12" t="s">
        <v>281</v>
      </c>
      <c r="D246" s="12" t="s">
        <v>971</v>
      </c>
      <c r="E246" s="37" t="s">
        <v>758</v>
      </c>
      <c r="F246" s="12" t="s">
        <v>1036</v>
      </c>
    </row>
    <row r="247" spans="1:6" ht="38.25" x14ac:dyDescent="0.25">
      <c r="A247" s="44" t="s">
        <v>954</v>
      </c>
      <c r="B247" s="13" t="s">
        <v>203</v>
      </c>
      <c r="C247" s="12" t="s">
        <v>281</v>
      </c>
      <c r="D247" s="12" t="s">
        <v>968</v>
      </c>
      <c r="E247" s="30" t="s">
        <v>257</v>
      </c>
      <c r="F247" s="12" t="s">
        <v>858</v>
      </c>
    </row>
    <row r="248" spans="1:6" ht="38.25" x14ac:dyDescent="0.25">
      <c r="A248" s="43" t="s">
        <v>955</v>
      </c>
      <c r="B248" s="39" t="s">
        <v>124</v>
      </c>
      <c r="C248" s="12" t="s">
        <v>281</v>
      </c>
      <c r="D248" s="12" t="s">
        <v>968</v>
      </c>
      <c r="E248" s="37" t="s">
        <v>125</v>
      </c>
      <c r="F248" s="12" t="s">
        <v>919</v>
      </c>
    </row>
    <row r="249" spans="1:6" ht="25.5" x14ac:dyDescent="0.25">
      <c r="A249" s="44" t="s">
        <v>1170</v>
      </c>
      <c r="B249" s="39" t="s">
        <v>126</v>
      </c>
      <c r="C249" s="12" t="s">
        <v>281</v>
      </c>
      <c r="D249" s="12" t="s">
        <v>968</v>
      </c>
      <c r="E249" s="37" t="s">
        <v>759</v>
      </c>
      <c r="F249" s="12" t="s">
        <v>892</v>
      </c>
    </row>
    <row r="250" spans="1:6" ht="38.25" x14ac:dyDescent="0.25">
      <c r="A250" s="43" t="s">
        <v>1171</v>
      </c>
      <c r="B250" s="13" t="s">
        <v>232</v>
      </c>
      <c r="C250" s="12" t="s">
        <v>281</v>
      </c>
      <c r="D250" s="12" t="s">
        <v>968</v>
      </c>
      <c r="E250" s="30" t="s">
        <v>258</v>
      </c>
      <c r="F250" s="12" t="s">
        <v>866</v>
      </c>
    </row>
    <row r="251" spans="1:6" ht="38.25" x14ac:dyDescent="0.25">
      <c r="A251" s="44" t="s">
        <v>1172</v>
      </c>
      <c r="B251" s="13" t="s">
        <v>911</v>
      </c>
      <c r="C251" s="12" t="s">
        <v>281</v>
      </c>
      <c r="D251" s="12" t="s">
        <v>968</v>
      </c>
      <c r="E251" s="30" t="s">
        <v>912</v>
      </c>
      <c r="F251" s="12" t="s">
        <v>913</v>
      </c>
    </row>
    <row r="252" spans="1:6" ht="63.75" x14ac:dyDescent="0.25">
      <c r="A252" s="43" t="s">
        <v>1173</v>
      </c>
      <c r="B252" s="39" t="s">
        <v>127</v>
      </c>
      <c r="C252" s="12" t="s">
        <v>281</v>
      </c>
      <c r="D252" s="12" t="s">
        <v>971</v>
      </c>
      <c r="E252" s="37" t="s">
        <v>760</v>
      </c>
      <c r="F252" s="12" t="s">
        <v>1038</v>
      </c>
    </row>
    <row r="253" spans="1:6" ht="25.5" x14ac:dyDescent="0.25">
      <c r="A253" s="44" t="s">
        <v>1174</v>
      </c>
      <c r="B253" s="14" t="s">
        <v>801</v>
      </c>
      <c r="C253" s="15" t="s">
        <v>281</v>
      </c>
      <c r="D253" s="15" t="s">
        <v>971</v>
      </c>
      <c r="E253" s="32" t="s">
        <v>1037</v>
      </c>
      <c r="F253" s="15" t="s">
        <v>1039</v>
      </c>
    </row>
    <row r="254" spans="1:6" ht="76.5" x14ac:dyDescent="0.25">
      <c r="A254" s="43" t="s">
        <v>1175</v>
      </c>
      <c r="B254" s="39" t="s">
        <v>128</v>
      </c>
      <c r="C254" s="12" t="s">
        <v>281</v>
      </c>
      <c r="D254" s="12" t="s">
        <v>969</v>
      </c>
      <c r="E254" s="37" t="s">
        <v>761</v>
      </c>
      <c r="F254" s="12" t="s">
        <v>1040</v>
      </c>
    </row>
    <row r="255" spans="1:6" ht="63.75" x14ac:dyDescent="0.25">
      <c r="A255" s="44" t="s">
        <v>1176</v>
      </c>
      <c r="B255" s="39" t="s">
        <v>129</v>
      </c>
      <c r="C255" s="12" t="s">
        <v>281</v>
      </c>
      <c r="D255" s="12" t="s">
        <v>968</v>
      </c>
      <c r="E255" s="37" t="s">
        <v>130</v>
      </c>
      <c r="F255" s="12" t="s">
        <v>1041</v>
      </c>
    </row>
    <row r="256" spans="1:6" ht="76.5" x14ac:dyDescent="0.25">
      <c r="A256" s="43" t="s">
        <v>1221</v>
      </c>
      <c r="B256" s="14" t="s">
        <v>1375</v>
      </c>
      <c r="C256" s="12" t="s">
        <v>281</v>
      </c>
      <c r="D256" s="15" t="s">
        <v>969</v>
      </c>
      <c r="E256" s="32" t="s">
        <v>1376</v>
      </c>
      <c r="F256" s="15" t="s">
        <v>1393</v>
      </c>
    </row>
    <row r="257" spans="1:6" ht="38.25" x14ac:dyDescent="0.25">
      <c r="A257" s="44" t="s">
        <v>1222</v>
      </c>
      <c r="B257" s="13" t="s">
        <v>220</v>
      </c>
      <c r="C257" s="12" t="s">
        <v>281</v>
      </c>
      <c r="D257" s="12" t="s">
        <v>968</v>
      </c>
      <c r="E257" s="30" t="s">
        <v>221</v>
      </c>
      <c r="F257" s="12" t="s">
        <v>1303</v>
      </c>
    </row>
    <row r="258" spans="1:6" ht="38.25" x14ac:dyDescent="0.25">
      <c r="A258" s="43" t="s">
        <v>1223</v>
      </c>
      <c r="B258" s="14" t="s">
        <v>821</v>
      </c>
      <c r="C258" s="12" t="s">
        <v>281</v>
      </c>
      <c r="D258" s="15" t="s">
        <v>968</v>
      </c>
      <c r="E258" s="32" t="s">
        <v>822</v>
      </c>
      <c r="F258" s="15" t="s">
        <v>824</v>
      </c>
    </row>
    <row r="259" spans="1:6" ht="63.75" x14ac:dyDescent="0.25">
      <c r="A259" s="44" t="s">
        <v>1228</v>
      </c>
      <c r="B259" s="14" t="s">
        <v>920</v>
      </c>
      <c r="C259" s="12" t="s">
        <v>281</v>
      </c>
      <c r="D259" s="15" t="s">
        <v>968</v>
      </c>
      <c r="E259" s="32" t="s">
        <v>921</v>
      </c>
      <c r="F259" s="15" t="s">
        <v>922</v>
      </c>
    </row>
    <row r="260" spans="1:6" ht="25.5" x14ac:dyDescent="0.25">
      <c r="A260" s="43" t="s">
        <v>1235</v>
      </c>
      <c r="B260" s="14" t="s">
        <v>1348</v>
      </c>
      <c r="C260" s="12" t="s">
        <v>281</v>
      </c>
      <c r="D260" s="15" t="s">
        <v>971</v>
      </c>
      <c r="E260" s="32" t="s">
        <v>1361</v>
      </c>
      <c r="F260" s="15" t="s">
        <v>1382</v>
      </c>
    </row>
    <row r="261" spans="1:6" ht="38.25" x14ac:dyDescent="0.25">
      <c r="A261" s="44" t="s">
        <v>1250</v>
      </c>
      <c r="B261" s="14" t="s">
        <v>1279</v>
      </c>
      <c r="C261" s="15" t="s">
        <v>281</v>
      </c>
      <c r="D261" s="15" t="s">
        <v>970</v>
      </c>
      <c r="E261" s="32" t="s">
        <v>1280</v>
      </c>
      <c r="F261" s="15" t="s">
        <v>1281</v>
      </c>
    </row>
    <row r="262" spans="1:6" ht="38.25" x14ac:dyDescent="0.25">
      <c r="A262" s="43" t="s">
        <v>1251</v>
      </c>
      <c r="B262" s="13" t="s">
        <v>327</v>
      </c>
      <c r="C262" s="12" t="s">
        <v>281</v>
      </c>
      <c r="D262" s="12" t="s">
        <v>968</v>
      </c>
      <c r="E262" s="30" t="s">
        <v>251</v>
      </c>
      <c r="F262" s="12" t="s">
        <v>872</v>
      </c>
    </row>
    <row r="263" spans="1:6" ht="51" x14ac:dyDescent="0.25">
      <c r="A263" s="44" t="s">
        <v>1252</v>
      </c>
      <c r="B263" s="13" t="s">
        <v>818</v>
      </c>
      <c r="C263" s="12" t="s">
        <v>281</v>
      </c>
      <c r="D263" s="12" t="s">
        <v>969</v>
      </c>
      <c r="E263" s="30" t="s">
        <v>234</v>
      </c>
      <c r="F263" s="12" t="s">
        <v>1042</v>
      </c>
    </row>
    <row r="264" spans="1:6" ht="38.25" x14ac:dyDescent="0.25">
      <c r="A264" s="43" t="s">
        <v>1272</v>
      </c>
      <c r="B264" s="13" t="s">
        <v>819</v>
      </c>
      <c r="C264" s="12" t="s">
        <v>281</v>
      </c>
      <c r="D264" s="12" t="s">
        <v>971</v>
      </c>
      <c r="E264" s="30" t="s">
        <v>233</v>
      </c>
      <c r="F264" s="12" t="s">
        <v>1043</v>
      </c>
    </row>
    <row r="265" spans="1:6" ht="25.5" x14ac:dyDescent="0.25">
      <c r="A265" s="44" t="s">
        <v>1282</v>
      </c>
      <c r="B265" s="13" t="s">
        <v>817</v>
      </c>
      <c r="C265" s="12" t="s">
        <v>281</v>
      </c>
      <c r="D265" s="12" t="s">
        <v>968</v>
      </c>
      <c r="E265" s="30" t="s">
        <v>226</v>
      </c>
      <c r="F265" s="12" t="s">
        <v>1048</v>
      </c>
    </row>
    <row r="266" spans="1:6" ht="51" x14ac:dyDescent="0.25">
      <c r="A266" s="43" t="s">
        <v>1334</v>
      </c>
      <c r="B266" s="39" t="s">
        <v>341</v>
      </c>
      <c r="C266" s="12" t="s">
        <v>281</v>
      </c>
      <c r="D266" s="12" t="s">
        <v>968</v>
      </c>
      <c r="E266" s="37" t="s">
        <v>131</v>
      </c>
      <c r="F266" s="12" t="s">
        <v>1044</v>
      </c>
    </row>
    <row r="267" spans="1:6" ht="38.25" x14ac:dyDescent="0.25">
      <c r="A267" s="44" t="s">
        <v>1335</v>
      </c>
      <c r="B267" s="14" t="s">
        <v>1267</v>
      </c>
      <c r="C267" s="15" t="s">
        <v>281</v>
      </c>
      <c r="D267" s="15" t="s">
        <v>970</v>
      </c>
      <c r="E267" s="32" t="s">
        <v>1270</v>
      </c>
      <c r="F267" s="15" t="s">
        <v>1304</v>
      </c>
    </row>
    <row r="268" spans="1:6" ht="63.75" x14ac:dyDescent="0.25">
      <c r="A268" s="43" t="s">
        <v>1336</v>
      </c>
      <c r="B268" s="14" t="s">
        <v>1148</v>
      </c>
      <c r="C268" s="12" t="s">
        <v>281</v>
      </c>
      <c r="D268" s="15" t="s">
        <v>968</v>
      </c>
      <c r="E268" s="32" t="s">
        <v>1149</v>
      </c>
      <c r="F268" s="15" t="s">
        <v>1150</v>
      </c>
    </row>
    <row r="269" spans="1:6" ht="38.25" x14ac:dyDescent="0.25">
      <c r="A269" s="44" t="s">
        <v>1405</v>
      </c>
      <c r="B269" s="39" t="s">
        <v>342</v>
      </c>
      <c r="C269" s="12" t="s">
        <v>281</v>
      </c>
      <c r="D269" s="12" t="s">
        <v>969</v>
      </c>
      <c r="E269" s="37" t="s">
        <v>259</v>
      </c>
      <c r="F269" s="12" t="s">
        <v>1045</v>
      </c>
    </row>
    <row r="270" spans="1:6" ht="38.25" x14ac:dyDescent="0.25">
      <c r="A270" s="43" t="s">
        <v>1406</v>
      </c>
      <c r="B270" s="12" t="s">
        <v>337</v>
      </c>
      <c r="C270" s="12" t="s">
        <v>281</v>
      </c>
      <c r="D270" s="12" t="s">
        <v>971</v>
      </c>
      <c r="E270" s="30" t="s">
        <v>762</v>
      </c>
      <c r="F270" s="12" t="s">
        <v>1046</v>
      </c>
    </row>
    <row r="271" spans="1:6" ht="51" x14ac:dyDescent="0.25">
      <c r="A271" s="44" t="s">
        <v>1407</v>
      </c>
      <c r="B271" s="13" t="s">
        <v>225</v>
      </c>
      <c r="C271" s="12" t="s">
        <v>281</v>
      </c>
      <c r="D271" s="12" t="s">
        <v>969</v>
      </c>
      <c r="E271" s="30" t="s">
        <v>275</v>
      </c>
      <c r="F271" s="12" t="s">
        <v>1047</v>
      </c>
    </row>
    <row r="272" spans="1:6" ht="25.5" x14ac:dyDescent="0.25">
      <c r="A272" s="43" t="s">
        <v>1408</v>
      </c>
      <c r="B272" s="14" t="s">
        <v>1156</v>
      </c>
      <c r="C272" s="15" t="s">
        <v>281</v>
      </c>
      <c r="D272" s="15" t="s">
        <v>971</v>
      </c>
      <c r="E272" s="32" t="s">
        <v>1157</v>
      </c>
      <c r="F272" s="15" t="s">
        <v>1158</v>
      </c>
    </row>
    <row r="273" spans="1:8" ht="38.25" x14ac:dyDescent="0.2">
      <c r="A273" s="44" t="s">
        <v>1409</v>
      </c>
      <c r="B273" s="13" t="s">
        <v>1189</v>
      </c>
      <c r="C273" s="12" t="s">
        <v>281</v>
      </c>
      <c r="D273" s="12" t="s">
        <v>969</v>
      </c>
      <c r="E273" s="30" t="s">
        <v>202</v>
      </c>
      <c r="F273" s="12" t="s">
        <v>1049</v>
      </c>
      <c r="H273" s="7"/>
    </row>
    <row r="274" spans="1:8" ht="38.25" x14ac:dyDescent="0.25">
      <c r="A274" s="43" t="s">
        <v>1410</v>
      </c>
      <c r="B274" s="13" t="s">
        <v>193</v>
      </c>
      <c r="C274" s="12" t="s">
        <v>281</v>
      </c>
      <c r="D274" s="12" t="s">
        <v>968</v>
      </c>
      <c r="E274" s="30" t="s">
        <v>260</v>
      </c>
      <c r="F274" s="12" t="s">
        <v>1075</v>
      </c>
    </row>
    <row r="275" spans="1:8" ht="38.25" x14ac:dyDescent="0.25">
      <c r="A275" s="44" t="s">
        <v>1411</v>
      </c>
      <c r="B275" s="39" t="s">
        <v>132</v>
      </c>
      <c r="C275" s="12" t="s">
        <v>281</v>
      </c>
      <c r="D275" s="12" t="s">
        <v>971</v>
      </c>
      <c r="E275" s="37" t="s">
        <v>958</v>
      </c>
      <c r="F275" s="12" t="s">
        <v>976</v>
      </c>
    </row>
    <row r="276" spans="1:8" ht="38.25" x14ac:dyDescent="0.25">
      <c r="A276" s="43" t="s">
        <v>541</v>
      </c>
      <c r="B276" s="39" t="s">
        <v>133</v>
      </c>
      <c r="C276" s="12" t="s">
        <v>181</v>
      </c>
      <c r="D276" s="12" t="s">
        <v>970</v>
      </c>
      <c r="E276" s="37" t="s">
        <v>261</v>
      </c>
      <c r="F276" s="12" t="s">
        <v>1305</v>
      </c>
    </row>
    <row r="277" spans="1:8" ht="38.25" x14ac:dyDescent="0.25">
      <c r="A277" s="44" t="s">
        <v>542</v>
      </c>
      <c r="B277" s="13" t="s">
        <v>1137</v>
      </c>
      <c r="C277" s="12" t="s">
        <v>181</v>
      </c>
      <c r="D277" s="12" t="s">
        <v>968</v>
      </c>
      <c r="E277" s="30" t="s">
        <v>1138</v>
      </c>
      <c r="F277" s="15" t="s">
        <v>1139</v>
      </c>
    </row>
    <row r="278" spans="1:8" ht="63.75" x14ac:dyDescent="0.25">
      <c r="A278" s="43" t="s">
        <v>543</v>
      </c>
      <c r="B278" s="39" t="s">
        <v>343</v>
      </c>
      <c r="C278" s="12" t="s">
        <v>181</v>
      </c>
      <c r="D278" s="12" t="s">
        <v>971</v>
      </c>
      <c r="E278" s="37" t="s">
        <v>763</v>
      </c>
      <c r="F278" s="12" t="s">
        <v>1050</v>
      </c>
    </row>
    <row r="279" spans="1:8" ht="38.25" x14ac:dyDescent="0.25">
      <c r="A279" s="44" t="s">
        <v>544</v>
      </c>
      <c r="B279" s="13" t="s">
        <v>1204</v>
      </c>
      <c r="C279" s="12" t="s">
        <v>181</v>
      </c>
      <c r="D279" s="12" t="s">
        <v>968</v>
      </c>
      <c r="E279" s="30" t="s">
        <v>1205</v>
      </c>
      <c r="F279" s="15" t="s">
        <v>1206</v>
      </c>
    </row>
    <row r="280" spans="1:8" ht="38.25" x14ac:dyDescent="0.25">
      <c r="A280" s="43" t="s">
        <v>545</v>
      </c>
      <c r="B280" s="39" t="s">
        <v>134</v>
      </c>
      <c r="C280" s="12" t="s">
        <v>181</v>
      </c>
      <c r="D280" s="12" t="s">
        <v>968</v>
      </c>
      <c r="E280" s="37" t="s">
        <v>135</v>
      </c>
      <c r="F280" s="12" t="s">
        <v>893</v>
      </c>
    </row>
    <row r="281" spans="1:8" ht="63.75" x14ac:dyDescent="0.25">
      <c r="A281" s="44" t="s">
        <v>546</v>
      </c>
      <c r="B281" s="39" t="s">
        <v>136</v>
      </c>
      <c r="C281" s="12" t="s">
        <v>181</v>
      </c>
      <c r="D281" s="12" t="s">
        <v>969</v>
      </c>
      <c r="E281" s="37" t="s">
        <v>764</v>
      </c>
      <c r="F281" s="12" t="s">
        <v>1051</v>
      </c>
    </row>
    <row r="282" spans="1:8" ht="38.25" x14ac:dyDescent="0.25">
      <c r="A282" s="43" t="s">
        <v>547</v>
      </c>
      <c r="B282" s="13" t="s">
        <v>137</v>
      </c>
      <c r="C282" s="12" t="s">
        <v>181</v>
      </c>
      <c r="D282" s="12" t="s">
        <v>969</v>
      </c>
      <c r="E282" s="30" t="s">
        <v>765</v>
      </c>
      <c r="F282" s="12" t="s">
        <v>1076</v>
      </c>
    </row>
    <row r="283" spans="1:8" ht="51" x14ac:dyDescent="0.25">
      <c r="A283" s="44" t="s">
        <v>548</v>
      </c>
      <c r="B283" s="13" t="s">
        <v>860</v>
      </c>
      <c r="C283" s="12" t="s">
        <v>181</v>
      </c>
      <c r="D283" s="12" t="s">
        <v>968</v>
      </c>
      <c r="E283" s="30" t="s">
        <v>861</v>
      </c>
      <c r="F283" s="12" t="s">
        <v>1278</v>
      </c>
    </row>
    <row r="284" spans="1:8" ht="25.5" x14ac:dyDescent="0.25">
      <c r="A284" s="43" t="s">
        <v>549</v>
      </c>
      <c r="B284" s="12" t="s">
        <v>138</v>
      </c>
      <c r="C284" s="12" t="s">
        <v>181</v>
      </c>
      <c r="D284" s="12" t="s">
        <v>968</v>
      </c>
      <c r="E284" s="30" t="s">
        <v>766</v>
      </c>
      <c r="F284" s="12" t="s">
        <v>1052</v>
      </c>
    </row>
    <row r="285" spans="1:8" ht="25.5" x14ac:dyDescent="0.25">
      <c r="A285" s="44" t="s">
        <v>550</v>
      </c>
      <c r="B285" s="39" t="s">
        <v>1195</v>
      </c>
      <c r="C285" s="12" t="s">
        <v>181</v>
      </c>
      <c r="D285" s="12" t="s">
        <v>968</v>
      </c>
      <c r="E285" s="37" t="s">
        <v>1196</v>
      </c>
      <c r="F285" s="12" t="s">
        <v>827</v>
      </c>
    </row>
    <row r="286" spans="1:8" ht="25.5" x14ac:dyDescent="0.25">
      <c r="A286" s="43" t="s">
        <v>551</v>
      </c>
      <c r="B286" s="13" t="s">
        <v>189</v>
      </c>
      <c r="C286" s="12" t="s">
        <v>181</v>
      </c>
      <c r="D286" s="12" t="s">
        <v>968</v>
      </c>
      <c r="E286" s="30" t="s">
        <v>190</v>
      </c>
      <c r="F286" s="12" t="s">
        <v>1053</v>
      </c>
    </row>
    <row r="287" spans="1:8" ht="38.25" x14ac:dyDescent="0.25">
      <c r="A287" s="44" t="s">
        <v>552</v>
      </c>
      <c r="B287" s="39" t="s">
        <v>139</v>
      </c>
      <c r="C287" s="12" t="s">
        <v>181</v>
      </c>
      <c r="D287" s="12" t="s">
        <v>969</v>
      </c>
      <c r="E287" s="37" t="s">
        <v>262</v>
      </c>
      <c r="F287" s="12" t="s">
        <v>836</v>
      </c>
    </row>
    <row r="288" spans="1:8" ht="63.75" x14ac:dyDescent="0.25">
      <c r="A288" s="43" t="s">
        <v>553</v>
      </c>
      <c r="B288" s="13" t="s">
        <v>140</v>
      </c>
      <c r="C288" s="12" t="s">
        <v>181</v>
      </c>
      <c r="D288" s="12" t="s">
        <v>969</v>
      </c>
      <c r="E288" s="30" t="s">
        <v>141</v>
      </c>
      <c r="F288" s="12" t="s">
        <v>1056</v>
      </c>
    </row>
    <row r="289" spans="1:6" ht="25.5" x14ac:dyDescent="0.25">
      <c r="A289" s="44" t="s">
        <v>554</v>
      </c>
      <c r="B289" s="39" t="s">
        <v>142</v>
      </c>
      <c r="C289" s="12" t="s">
        <v>181</v>
      </c>
      <c r="D289" s="12" t="s">
        <v>969</v>
      </c>
      <c r="E289" s="37" t="s">
        <v>143</v>
      </c>
      <c r="F289" s="12" t="s">
        <v>1057</v>
      </c>
    </row>
    <row r="290" spans="1:6" ht="38.25" x14ac:dyDescent="0.25">
      <c r="A290" s="43" t="s">
        <v>555</v>
      </c>
      <c r="B290" s="13" t="s">
        <v>144</v>
      </c>
      <c r="C290" s="12" t="s">
        <v>181</v>
      </c>
      <c r="D290" s="12" t="s">
        <v>968</v>
      </c>
      <c r="E290" s="30" t="s">
        <v>145</v>
      </c>
      <c r="F290" s="12" t="s">
        <v>1058</v>
      </c>
    </row>
    <row r="291" spans="1:6" ht="76.5" x14ac:dyDescent="0.25">
      <c r="A291" s="44" t="s">
        <v>556</v>
      </c>
      <c r="B291" s="13" t="s">
        <v>146</v>
      </c>
      <c r="C291" s="12" t="s">
        <v>181</v>
      </c>
      <c r="D291" s="12" t="s">
        <v>969</v>
      </c>
      <c r="E291" s="30" t="s">
        <v>147</v>
      </c>
      <c r="F291" s="12" t="s">
        <v>1190</v>
      </c>
    </row>
    <row r="292" spans="1:6" ht="38.25" x14ac:dyDescent="0.25">
      <c r="A292" s="43" t="s">
        <v>557</v>
      </c>
      <c r="B292" s="39" t="s">
        <v>1061</v>
      </c>
      <c r="C292" s="12" t="s">
        <v>181</v>
      </c>
      <c r="D292" s="12" t="s">
        <v>971</v>
      </c>
      <c r="E292" s="37" t="s">
        <v>152</v>
      </c>
      <c r="F292" s="12" t="s">
        <v>1063</v>
      </c>
    </row>
    <row r="293" spans="1:6" ht="63.75" x14ac:dyDescent="0.25">
      <c r="A293" s="44" t="s">
        <v>558</v>
      </c>
      <c r="B293" s="13" t="s">
        <v>862</v>
      </c>
      <c r="C293" s="12" t="s">
        <v>181</v>
      </c>
      <c r="D293" s="12" t="s">
        <v>968</v>
      </c>
      <c r="E293" s="30" t="s">
        <v>863</v>
      </c>
      <c r="F293" s="12" t="s">
        <v>864</v>
      </c>
    </row>
    <row r="294" spans="1:6" ht="25.5" x14ac:dyDescent="0.25">
      <c r="A294" s="43" t="s">
        <v>559</v>
      </c>
      <c r="B294" s="39" t="s">
        <v>148</v>
      </c>
      <c r="C294" s="12" t="s">
        <v>181</v>
      </c>
      <c r="D294" s="12" t="s">
        <v>968</v>
      </c>
      <c r="E294" s="37" t="s">
        <v>767</v>
      </c>
      <c r="F294" s="12" t="s">
        <v>1059</v>
      </c>
    </row>
    <row r="295" spans="1:6" ht="38.25" x14ac:dyDescent="0.25">
      <c r="A295" s="44" t="s">
        <v>560</v>
      </c>
      <c r="B295" s="39" t="s">
        <v>149</v>
      </c>
      <c r="C295" s="12" t="s">
        <v>181</v>
      </c>
      <c r="D295" s="12" t="s">
        <v>968</v>
      </c>
      <c r="E295" s="37" t="s">
        <v>150</v>
      </c>
      <c r="F295" s="12" t="s">
        <v>1055</v>
      </c>
    </row>
    <row r="296" spans="1:6" ht="38.25" x14ac:dyDescent="0.25">
      <c r="A296" s="43" t="s">
        <v>561</v>
      </c>
      <c r="B296" s="13" t="s">
        <v>336</v>
      </c>
      <c r="C296" s="12" t="s">
        <v>181</v>
      </c>
      <c r="D296" s="12" t="s">
        <v>968</v>
      </c>
      <c r="E296" s="30" t="s">
        <v>263</v>
      </c>
      <c r="F296" s="12" t="s">
        <v>825</v>
      </c>
    </row>
    <row r="297" spans="1:6" ht="38.25" x14ac:dyDescent="0.25">
      <c r="A297" s="44" t="s">
        <v>562</v>
      </c>
      <c r="B297" s="39" t="s">
        <v>1191</v>
      </c>
      <c r="C297" s="12" t="s">
        <v>181</v>
      </c>
      <c r="D297" s="12" t="s">
        <v>968</v>
      </c>
      <c r="E297" s="37" t="s">
        <v>264</v>
      </c>
      <c r="F297" s="12" t="s">
        <v>823</v>
      </c>
    </row>
    <row r="298" spans="1:6" ht="51" x14ac:dyDescent="0.25">
      <c r="A298" s="43" t="s">
        <v>563</v>
      </c>
      <c r="B298" s="13" t="s">
        <v>1239</v>
      </c>
      <c r="C298" s="12" t="s">
        <v>181</v>
      </c>
      <c r="D298" s="12" t="s">
        <v>969</v>
      </c>
      <c r="E298" s="30" t="s">
        <v>1240</v>
      </c>
      <c r="F298" s="12" t="s">
        <v>1241</v>
      </c>
    </row>
    <row r="299" spans="1:6" ht="25.5" x14ac:dyDescent="0.25">
      <c r="A299" s="44" t="s">
        <v>564</v>
      </c>
      <c r="B299" s="39" t="s">
        <v>344</v>
      </c>
      <c r="C299" s="12" t="s">
        <v>181</v>
      </c>
      <c r="D299" s="12" t="s">
        <v>969</v>
      </c>
      <c r="E299" s="37" t="s">
        <v>606</v>
      </c>
      <c r="F299" s="12" t="s">
        <v>1306</v>
      </c>
    </row>
    <row r="300" spans="1:6" ht="25.5" x14ac:dyDescent="0.25">
      <c r="A300" s="43" t="s">
        <v>565</v>
      </c>
      <c r="B300" s="13" t="s">
        <v>199</v>
      </c>
      <c r="C300" s="12" t="s">
        <v>181</v>
      </c>
      <c r="D300" s="12" t="s">
        <v>968</v>
      </c>
      <c r="E300" s="30" t="s">
        <v>265</v>
      </c>
      <c r="F300" s="12" t="s">
        <v>1077</v>
      </c>
    </row>
    <row r="301" spans="1:6" ht="63.75" x14ac:dyDescent="0.25">
      <c r="A301" s="44" t="s">
        <v>566</v>
      </c>
      <c r="B301" s="39" t="s">
        <v>153</v>
      </c>
      <c r="C301" s="12" t="s">
        <v>181</v>
      </c>
      <c r="D301" s="12" t="s">
        <v>968</v>
      </c>
      <c r="E301" s="37" t="s">
        <v>768</v>
      </c>
      <c r="F301" s="12" t="s">
        <v>1078</v>
      </c>
    </row>
    <row r="302" spans="1:6" ht="38.25" x14ac:dyDescent="0.25">
      <c r="A302" s="43" t="s">
        <v>567</v>
      </c>
      <c r="B302" s="13" t="s">
        <v>1129</v>
      </c>
      <c r="C302" s="12" t="s">
        <v>181</v>
      </c>
      <c r="D302" s="12" t="s">
        <v>968</v>
      </c>
      <c r="E302" s="30" t="s">
        <v>1130</v>
      </c>
      <c r="F302" s="12" t="s">
        <v>1192</v>
      </c>
    </row>
    <row r="303" spans="1:6" ht="25.5" x14ac:dyDescent="0.25">
      <c r="A303" s="44" t="s">
        <v>568</v>
      </c>
      <c r="B303" s="13" t="s">
        <v>187</v>
      </c>
      <c r="C303" s="12" t="s">
        <v>181</v>
      </c>
      <c r="D303" s="12" t="s">
        <v>968</v>
      </c>
      <c r="E303" s="30" t="s">
        <v>188</v>
      </c>
      <c r="F303" s="12" t="s">
        <v>1080</v>
      </c>
    </row>
    <row r="304" spans="1:6" ht="76.5" x14ac:dyDescent="0.25">
      <c r="A304" s="43" t="s">
        <v>569</v>
      </c>
      <c r="B304" s="39" t="s">
        <v>154</v>
      </c>
      <c r="C304" s="12" t="s">
        <v>181</v>
      </c>
      <c r="D304" s="12" t="s">
        <v>969</v>
      </c>
      <c r="E304" s="37" t="s">
        <v>769</v>
      </c>
      <c r="F304" s="12" t="s">
        <v>1193</v>
      </c>
    </row>
    <row r="305" spans="1:6" ht="51" x14ac:dyDescent="0.25">
      <c r="A305" s="44" t="s">
        <v>570</v>
      </c>
      <c r="B305" s="13" t="s">
        <v>155</v>
      </c>
      <c r="C305" s="12" t="s">
        <v>181</v>
      </c>
      <c r="D305" s="12" t="s">
        <v>971</v>
      </c>
      <c r="E305" s="30" t="s">
        <v>156</v>
      </c>
      <c r="F305" s="12" t="s">
        <v>1081</v>
      </c>
    </row>
    <row r="306" spans="1:6" ht="38.25" x14ac:dyDescent="0.25">
      <c r="A306" s="43" t="s">
        <v>571</v>
      </c>
      <c r="B306" s="39" t="s">
        <v>157</v>
      </c>
      <c r="C306" s="12" t="s">
        <v>181</v>
      </c>
      <c r="D306" s="12" t="s">
        <v>969</v>
      </c>
      <c r="E306" s="37" t="s">
        <v>158</v>
      </c>
      <c r="F306" s="12" t="s">
        <v>1082</v>
      </c>
    </row>
    <row r="307" spans="1:6" ht="63.75" x14ac:dyDescent="0.25">
      <c r="A307" s="44" t="s">
        <v>572</v>
      </c>
      <c r="B307" s="13" t="s">
        <v>1262</v>
      </c>
      <c r="C307" s="12" t="s">
        <v>181</v>
      </c>
      <c r="D307" s="12" t="s">
        <v>968</v>
      </c>
      <c r="E307" s="30" t="s">
        <v>1265</v>
      </c>
      <c r="F307" s="12" t="s">
        <v>1263</v>
      </c>
    </row>
    <row r="308" spans="1:6" ht="38.25" x14ac:dyDescent="0.25">
      <c r="A308" s="43" t="s">
        <v>573</v>
      </c>
      <c r="B308" s="14" t="s">
        <v>887</v>
      </c>
      <c r="C308" s="12" t="s">
        <v>181</v>
      </c>
      <c r="D308" s="15" t="s">
        <v>969</v>
      </c>
      <c r="E308" s="32" t="s">
        <v>907</v>
      </c>
      <c r="F308" s="15" t="s">
        <v>891</v>
      </c>
    </row>
    <row r="309" spans="1:6" ht="25.5" x14ac:dyDescent="0.25">
      <c r="A309" s="44" t="s">
        <v>574</v>
      </c>
      <c r="B309" s="13" t="s">
        <v>159</v>
      </c>
      <c r="C309" s="12" t="s">
        <v>181</v>
      </c>
      <c r="D309" s="12" t="s">
        <v>971</v>
      </c>
      <c r="E309" s="30" t="s">
        <v>160</v>
      </c>
      <c r="F309" s="12" t="s">
        <v>1083</v>
      </c>
    </row>
    <row r="310" spans="1:6" ht="38.25" x14ac:dyDescent="0.25">
      <c r="A310" s="43" t="s">
        <v>575</v>
      </c>
      <c r="B310" s="14" t="s">
        <v>1353</v>
      </c>
      <c r="C310" s="12" t="s">
        <v>181</v>
      </c>
      <c r="D310" s="15" t="s">
        <v>970</v>
      </c>
      <c r="E310" s="32" t="s">
        <v>1371</v>
      </c>
      <c r="F310" s="15" t="s">
        <v>1397</v>
      </c>
    </row>
    <row r="311" spans="1:6" ht="25.5" x14ac:dyDescent="0.25">
      <c r="A311" s="44" t="s">
        <v>576</v>
      </c>
      <c r="B311" s="13" t="s">
        <v>359</v>
      </c>
      <c r="C311" s="12" t="s">
        <v>181</v>
      </c>
      <c r="D311" s="12" t="s">
        <v>968</v>
      </c>
      <c r="E311" s="30" t="s">
        <v>360</v>
      </c>
      <c r="F311" s="12" t="s">
        <v>933</v>
      </c>
    </row>
    <row r="312" spans="1:6" ht="76.5" x14ac:dyDescent="0.25">
      <c r="A312" s="43" t="s">
        <v>577</v>
      </c>
      <c r="B312" s="13" t="s">
        <v>776</v>
      </c>
      <c r="C312" s="12" t="s">
        <v>181</v>
      </c>
      <c r="D312" s="12" t="s">
        <v>969</v>
      </c>
      <c r="E312" s="30" t="s">
        <v>205</v>
      </c>
      <c r="F312" s="12" t="s">
        <v>1084</v>
      </c>
    </row>
    <row r="313" spans="1:6" ht="51" x14ac:dyDescent="0.25">
      <c r="A313" s="44" t="s">
        <v>578</v>
      </c>
      <c r="B313" s="13" t="s">
        <v>1060</v>
      </c>
      <c r="C313" s="12" t="s">
        <v>181</v>
      </c>
      <c r="D313" s="12" t="s">
        <v>968</v>
      </c>
      <c r="E313" s="30" t="s">
        <v>151</v>
      </c>
      <c r="F313" s="12" t="s">
        <v>1085</v>
      </c>
    </row>
    <row r="314" spans="1:6" ht="38.25" x14ac:dyDescent="0.25">
      <c r="A314" s="43" t="s">
        <v>579</v>
      </c>
      <c r="B314" s="39" t="s">
        <v>163</v>
      </c>
      <c r="C314" s="12" t="s">
        <v>181</v>
      </c>
      <c r="D314" s="12" t="s">
        <v>968</v>
      </c>
      <c r="E314" s="37" t="s">
        <v>164</v>
      </c>
      <c r="F314" s="12" t="s">
        <v>1086</v>
      </c>
    </row>
    <row r="315" spans="1:6" ht="25.5" x14ac:dyDescent="0.25">
      <c r="A315" s="44" t="s">
        <v>580</v>
      </c>
      <c r="B315" s="39" t="s">
        <v>165</v>
      </c>
      <c r="C315" s="12" t="s">
        <v>181</v>
      </c>
      <c r="D315" s="12" t="s">
        <v>968</v>
      </c>
      <c r="E315" s="37" t="s">
        <v>166</v>
      </c>
      <c r="F315" s="12" t="s">
        <v>873</v>
      </c>
    </row>
    <row r="316" spans="1:6" ht="25.5" x14ac:dyDescent="0.25">
      <c r="A316" s="43" t="s">
        <v>581</v>
      </c>
      <c r="B316" s="13" t="s">
        <v>349</v>
      </c>
      <c r="C316" s="12" t="s">
        <v>181</v>
      </c>
      <c r="D316" s="12" t="s">
        <v>968</v>
      </c>
      <c r="E316" s="30" t="s">
        <v>851</v>
      </c>
      <c r="F316" s="12" t="s">
        <v>852</v>
      </c>
    </row>
    <row r="317" spans="1:6" ht="25.5" x14ac:dyDescent="0.25">
      <c r="A317" s="44" t="s">
        <v>582</v>
      </c>
      <c r="B317" s="39" t="s">
        <v>167</v>
      </c>
      <c r="C317" s="12" t="s">
        <v>181</v>
      </c>
      <c r="D317" s="12" t="s">
        <v>969</v>
      </c>
      <c r="E317" s="37" t="s">
        <v>770</v>
      </c>
      <c r="F317" s="12" t="s">
        <v>1087</v>
      </c>
    </row>
    <row r="318" spans="1:6" ht="76.5" x14ac:dyDescent="0.25">
      <c r="A318" s="43" t="s">
        <v>583</v>
      </c>
      <c r="B318" s="13" t="s">
        <v>183</v>
      </c>
      <c r="C318" s="12" t="s">
        <v>181</v>
      </c>
      <c r="D318" s="12" t="s">
        <v>968</v>
      </c>
      <c r="E318" s="30" t="s">
        <v>266</v>
      </c>
      <c r="F318" s="12" t="s">
        <v>1088</v>
      </c>
    </row>
    <row r="319" spans="1:6" ht="25.5" x14ac:dyDescent="0.25">
      <c r="A319" s="44" t="s">
        <v>584</v>
      </c>
      <c r="B319" s="13" t="s">
        <v>350</v>
      </c>
      <c r="C319" s="12" t="s">
        <v>181</v>
      </c>
      <c r="D319" s="12" t="s">
        <v>971</v>
      </c>
      <c r="E319" s="30" t="s">
        <v>224</v>
      </c>
      <c r="F319" s="12" t="s">
        <v>1089</v>
      </c>
    </row>
    <row r="320" spans="1:6" ht="63.75" x14ac:dyDescent="0.25">
      <c r="A320" s="43" t="s">
        <v>585</v>
      </c>
      <c r="B320" s="13" t="s">
        <v>790</v>
      </c>
      <c r="C320" s="12" t="s">
        <v>181</v>
      </c>
      <c r="D320" s="12" t="s">
        <v>970</v>
      </c>
      <c r="E320" s="30" t="s">
        <v>1337</v>
      </c>
      <c r="F320" s="15" t="s">
        <v>1090</v>
      </c>
    </row>
    <row r="321" spans="1:6" ht="63.75" x14ac:dyDescent="0.25">
      <c r="A321" s="44" t="s">
        <v>586</v>
      </c>
      <c r="B321" s="13" t="s">
        <v>1216</v>
      </c>
      <c r="C321" s="12" t="s">
        <v>181</v>
      </c>
      <c r="D321" s="12" t="s">
        <v>968</v>
      </c>
      <c r="E321" s="30" t="s">
        <v>1217</v>
      </c>
      <c r="F321" s="12" t="s">
        <v>1218</v>
      </c>
    </row>
    <row r="322" spans="1:6" ht="51" x14ac:dyDescent="0.25">
      <c r="A322" s="43" t="s">
        <v>587</v>
      </c>
      <c r="B322" s="13" t="s">
        <v>235</v>
      </c>
      <c r="C322" s="12" t="s">
        <v>181</v>
      </c>
      <c r="D322" s="12" t="s">
        <v>968</v>
      </c>
      <c r="E322" s="30" t="s">
        <v>345</v>
      </c>
      <c r="F322" s="12" t="s">
        <v>853</v>
      </c>
    </row>
    <row r="323" spans="1:6" ht="25.5" x14ac:dyDescent="0.25">
      <c r="A323" s="44" t="s">
        <v>588</v>
      </c>
      <c r="B323" s="12" t="s">
        <v>168</v>
      </c>
      <c r="C323" s="12" t="s">
        <v>181</v>
      </c>
      <c r="D323" s="12" t="s">
        <v>968</v>
      </c>
      <c r="E323" s="30" t="s">
        <v>267</v>
      </c>
      <c r="F323" s="12" t="s">
        <v>1079</v>
      </c>
    </row>
    <row r="324" spans="1:6" ht="25.5" x14ac:dyDescent="0.25">
      <c r="A324" s="43" t="s">
        <v>589</v>
      </c>
      <c r="B324" s="13" t="s">
        <v>1194</v>
      </c>
      <c r="C324" s="12" t="s">
        <v>181</v>
      </c>
      <c r="D324" s="12" t="s">
        <v>969</v>
      </c>
      <c r="E324" s="30" t="s">
        <v>227</v>
      </c>
      <c r="F324" s="12" t="s">
        <v>1094</v>
      </c>
    </row>
    <row r="325" spans="1:6" ht="51" x14ac:dyDescent="0.25">
      <c r="A325" s="44" t="s">
        <v>590</v>
      </c>
      <c r="B325" s="39" t="s">
        <v>302</v>
      </c>
      <c r="C325" s="12" t="s">
        <v>181</v>
      </c>
      <c r="D325" s="12" t="s">
        <v>968</v>
      </c>
      <c r="E325" s="37" t="s">
        <v>633</v>
      </c>
      <c r="F325" s="15" t="s">
        <v>1091</v>
      </c>
    </row>
    <row r="326" spans="1:6" ht="63.75" x14ac:dyDescent="0.25">
      <c r="A326" s="43" t="s">
        <v>591</v>
      </c>
      <c r="B326" s="14" t="s">
        <v>1117</v>
      </c>
      <c r="C326" s="12" t="s">
        <v>181</v>
      </c>
      <c r="D326" s="15" t="s">
        <v>968</v>
      </c>
      <c r="E326" s="32" t="s">
        <v>1118</v>
      </c>
      <c r="F326" s="15" t="s">
        <v>1119</v>
      </c>
    </row>
    <row r="327" spans="1:6" ht="38.25" x14ac:dyDescent="0.25">
      <c r="A327" s="44" t="s">
        <v>592</v>
      </c>
      <c r="B327" s="13" t="s">
        <v>236</v>
      </c>
      <c r="C327" s="12" t="s">
        <v>181</v>
      </c>
      <c r="D327" s="12" t="s">
        <v>968</v>
      </c>
      <c r="E327" s="30" t="s">
        <v>237</v>
      </c>
      <c r="F327" s="15" t="s">
        <v>1307</v>
      </c>
    </row>
    <row r="328" spans="1:6" ht="76.5" x14ac:dyDescent="0.25">
      <c r="A328" s="43" t="s">
        <v>593</v>
      </c>
      <c r="B328" s="39" t="s">
        <v>170</v>
      </c>
      <c r="C328" s="12" t="s">
        <v>181</v>
      </c>
      <c r="D328" s="12" t="s">
        <v>968</v>
      </c>
      <c r="E328" s="37" t="s">
        <v>171</v>
      </c>
      <c r="F328" s="15" t="s">
        <v>1092</v>
      </c>
    </row>
    <row r="329" spans="1:6" ht="38.25" x14ac:dyDescent="0.25">
      <c r="A329" s="44" t="s">
        <v>594</v>
      </c>
      <c r="B329" s="39" t="s">
        <v>172</v>
      </c>
      <c r="C329" s="12" t="s">
        <v>181</v>
      </c>
      <c r="D329" s="12" t="s">
        <v>968</v>
      </c>
      <c r="E329" s="37" t="s">
        <v>276</v>
      </c>
      <c r="F329" s="15" t="s">
        <v>1068</v>
      </c>
    </row>
    <row r="330" spans="1:6" ht="63.75" x14ac:dyDescent="0.25">
      <c r="A330" s="43" t="s">
        <v>595</v>
      </c>
      <c r="B330" s="39" t="s">
        <v>173</v>
      </c>
      <c r="C330" s="12" t="s">
        <v>181</v>
      </c>
      <c r="D330" s="12" t="s">
        <v>969</v>
      </c>
      <c r="E330" s="37" t="s">
        <v>174</v>
      </c>
      <c r="F330" s="12" t="s">
        <v>1093</v>
      </c>
    </row>
    <row r="331" spans="1:6" ht="51" x14ac:dyDescent="0.25">
      <c r="A331" s="44" t="s">
        <v>777</v>
      </c>
      <c r="B331" s="14" t="s">
        <v>881</v>
      </c>
      <c r="C331" s="12" t="s">
        <v>181</v>
      </c>
      <c r="D331" s="15" t="s">
        <v>968</v>
      </c>
      <c r="E331" s="32" t="s">
        <v>882</v>
      </c>
      <c r="F331" s="15" t="s">
        <v>1015</v>
      </c>
    </row>
    <row r="332" spans="1:6" ht="51" x14ac:dyDescent="0.25">
      <c r="A332" s="43" t="s">
        <v>778</v>
      </c>
      <c r="B332" s="13" t="s">
        <v>347</v>
      </c>
      <c r="C332" s="12" t="s">
        <v>181</v>
      </c>
      <c r="D332" s="12" t="s">
        <v>969</v>
      </c>
      <c r="E332" s="30" t="s">
        <v>883</v>
      </c>
      <c r="F332" s="12" t="s">
        <v>884</v>
      </c>
    </row>
    <row r="333" spans="1:6" ht="51" x14ac:dyDescent="0.25">
      <c r="A333" s="44" t="s">
        <v>779</v>
      </c>
      <c r="B333" s="13" t="s">
        <v>1183</v>
      </c>
      <c r="C333" s="12" t="s">
        <v>181</v>
      </c>
      <c r="D333" s="12" t="s">
        <v>969</v>
      </c>
      <c r="E333" s="30" t="s">
        <v>1154</v>
      </c>
      <c r="F333" s="12" t="s">
        <v>1155</v>
      </c>
    </row>
    <row r="334" spans="1:6" ht="63.75" x14ac:dyDescent="0.25">
      <c r="A334" s="43" t="s">
        <v>780</v>
      </c>
      <c r="B334" s="14" t="s">
        <v>885</v>
      </c>
      <c r="C334" s="15" t="s">
        <v>181</v>
      </c>
      <c r="D334" s="15" t="s">
        <v>969</v>
      </c>
      <c r="E334" s="32" t="s">
        <v>888</v>
      </c>
      <c r="F334" s="15" t="s">
        <v>889</v>
      </c>
    </row>
    <row r="335" spans="1:6" ht="38.25" x14ac:dyDescent="0.25">
      <c r="A335" s="44" t="s">
        <v>1177</v>
      </c>
      <c r="B335" s="13" t="s">
        <v>161</v>
      </c>
      <c r="C335" s="12" t="s">
        <v>181</v>
      </c>
      <c r="D335" s="12" t="s">
        <v>968</v>
      </c>
      <c r="E335" s="30" t="s">
        <v>162</v>
      </c>
      <c r="F335" s="12" t="s">
        <v>1095</v>
      </c>
    </row>
    <row r="336" spans="1:6" ht="38.25" x14ac:dyDescent="0.25">
      <c r="A336" s="43" t="s">
        <v>1178</v>
      </c>
      <c r="B336" s="14" t="s">
        <v>1370</v>
      </c>
      <c r="C336" s="12" t="s">
        <v>181</v>
      </c>
      <c r="D336" s="15" t="s">
        <v>968</v>
      </c>
      <c r="E336" s="32" t="s">
        <v>1378</v>
      </c>
      <c r="F336" s="15" t="s">
        <v>1395</v>
      </c>
    </row>
    <row r="337" spans="1:6" ht="63.75" x14ac:dyDescent="0.25">
      <c r="A337" s="44" t="s">
        <v>1179</v>
      </c>
      <c r="B337" s="39" t="s">
        <v>175</v>
      </c>
      <c r="C337" s="12" t="s">
        <v>181</v>
      </c>
      <c r="D337" s="12" t="s">
        <v>969</v>
      </c>
      <c r="E337" s="37" t="s">
        <v>176</v>
      </c>
      <c r="F337" s="12" t="s">
        <v>1096</v>
      </c>
    </row>
    <row r="338" spans="1:6" ht="51" x14ac:dyDescent="0.25">
      <c r="A338" s="43" t="s">
        <v>1180</v>
      </c>
      <c r="B338" s="12" t="s">
        <v>177</v>
      </c>
      <c r="C338" s="12" t="s">
        <v>181</v>
      </c>
      <c r="D338" s="12" t="s">
        <v>969</v>
      </c>
      <c r="E338" s="30" t="s">
        <v>607</v>
      </c>
      <c r="F338" s="12" t="s">
        <v>1097</v>
      </c>
    </row>
    <row r="339" spans="1:6" ht="38.25" x14ac:dyDescent="0.25">
      <c r="A339" s="44" t="s">
        <v>1181</v>
      </c>
      <c r="B339" s="13" t="s">
        <v>348</v>
      </c>
      <c r="C339" s="12" t="s">
        <v>181</v>
      </c>
      <c r="D339" s="12" t="s">
        <v>971</v>
      </c>
      <c r="E339" s="30" t="s">
        <v>268</v>
      </c>
      <c r="F339" s="12" t="s">
        <v>1064</v>
      </c>
    </row>
    <row r="340" spans="1:6" ht="51" x14ac:dyDescent="0.25">
      <c r="A340" s="43" t="s">
        <v>1182</v>
      </c>
      <c r="B340" s="39" t="s">
        <v>346</v>
      </c>
      <c r="C340" s="12" t="s">
        <v>181</v>
      </c>
      <c r="D340" s="12" t="s">
        <v>969</v>
      </c>
      <c r="E340" s="37" t="s">
        <v>169</v>
      </c>
      <c r="F340" s="12" t="s">
        <v>1098</v>
      </c>
    </row>
    <row r="341" spans="1:6" ht="25.5" x14ac:dyDescent="0.25">
      <c r="A341" s="44" t="s">
        <v>1224</v>
      </c>
      <c r="B341" s="13" t="s">
        <v>1197</v>
      </c>
      <c r="C341" s="12" t="s">
        <v>181</v>
      </c>
      <c r="D341" s="15" t="s">
        <v>968</v>
      </c>
      <c r="E341" s="32" t="s">
        <v>358</v>
      </c>
      <c r="F341" s="15" t="s">
        <v>835</v>
      </c>
    </row>
    <row r="342" spans="1:6" ht="51" x14ac:dyDescent="0.25">
      <c r="A342" s="43" t="s">
        <v>1225</v>
      </c>
      <c r="B342" s="14" t="s">
        <v>1198</v>
      </c>
      <c r="C342" s="12" t="s">
        <v>181</v>
      </c>
      <c r="D342" s="15" t="s">
        <v>968</v>
      </c>
      <c r="E342" s="32" t="s">
        <v>1143</v>
      </c>
      <c r="F342" s="15" t="s">
        <v>1144</v>
      </c>
    </row>
    <row r="343" spans="1:6" ht="38.25" x14ac:dyDescent="0.25">
      <c r="A343" s="44" t="s">
        <v>1253</v>
      </c>
      <c r="B343" s="13" t="s">
        <v>217</v>
      </c>
      <c r="C343" s="12" t="s">
        <v>181</v>
      </c>
      <c r="D343" s="12" t="s">
        <v>969</v>
      </c>
      <c r="E343" s="30" t="s">
        <v>218</v>
      </c>
      <c r="F343" s="12" t="s">
        <v>1099</v>
      </c>
    </row>
    <row r="344" spans="1:6" ht="38.25" x14ac:dyDescent="0.25">
      <c r="A344" s="43" t="s">
        <v>1264</v>
      </c>
      <c r="B344" s="14" t="s">
        <v>1159</v>
      </c>
      <c r="C344" s="15" t="s">
        <v>181</v>
      </c>
      <c r="D344" s="15" t="s">
        <v>971</v>
      </c>
      <c r="E344" s="32" t="s">
        <v>1160</v>
      </c>
      <c r="F344" s="15" t="s">
        <v>1161</v>
      </c>
    </row>
    <row r="345" spans="1:6" ht="38.25" x14ac:dyDescent="0.25">
      <c r="A345" s="44" t="s">
        <v>1412</v>
      </c>
      <c r="B345" s="14" t="s">
        <v>1355</v>
      </c>
      <c r="C345" s="12" t="s">
        <v>181</v>
      </c>
      <c r="D345" s="15" t="s">
        <v>969</v>
      </c>
      <c r="E345" s="32" t="s">
        <v>1389</v>
      </c>
      <c r="F345" s="15" t="s">
        <v>1390</v>
      </c>
    </row>
    <row r="346" spans="1:6" ht="38.25" x14ac:dyDescent="0.25">
      <c r="A346" s="43" t="s">
        <v>1413</v>
      </c>
      <c r="B346" s="13" t="s">
        <v>793</v>
      </c>
      <c r="C346" s="12" t="s">
        <v>181</v>
      </c>
      <c r="D346" s="12" t="s">
        <v>972</v>
      </c>
      <c r="E346" s="30" t="s">
        <v>1100</v>
      </c>
      <c r="F346" s="15" t="s">
        <v>1101</v>
      </c>
    </row>
    <row r="347" spans="1:6" ht="38.25" x14ac:dyDescent="0.25">
      <c r="A347" s="44" t="s">
        <v>1414</v>
      </c>
      <c r="B347" s="13" t="s">
        <v>206</v>
      </c>
      <c r="C347" s="12" t="s">
        <v>181</v>
      </c>
      <c r="D347" s="12" t="s">
        <v>968</v>
      </c>
      <c r="E347" s="30" t="s">
        <v>207</v>
      </c>
      <c r="F347" s="12" t="s">
        <v>1102</v>
      </c>
    </row>
  </sheetData>
  <phoneticPr fontId="2"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F8CC-67AC-4EDA-AF25-B7DD3B0DA696}">
  <dimension ref="A1:B6"/>
  <sheetViews>
    <sheetView showGridLines="0" zoomScaleNormal="100" workbookViewId="0"/>
  </sheetViews>
  <sheetFormatPr defaultRowHeight="15.75" x14ac:dyDescent="0.25"/>
  <cols>
    <col min="1" max="1" width="14.5" bestFit="1" customWidth="1"/>
    <col min="2" max="2" width="10.25" customWidth="1"/>
  </cols>
  <sheetData>
    <row r="1" spans="1:2" x14ac:dyDescent="0.25">
      <c r="A1" s="29" t="s">
        <v>283</v>
      </c>
      <c r="B1" s="29" t="s">
        <v>609</v>
      </c>
    </row>
    <row r="2" spans="1:2" ht="45" customHeight="1" x14ac:dyDescent="0.25">
      <c r="A2" s="28" t="s">
        <v>195</v>
      </c>
      <c r="B2" s="28"/>
    </row>
    <row r="3" spans="1:2" ht="45" customHeight="1" x14ac:dyDescent="0.25">
      <c r="A3" s="28" t="s">
        <v>365</v>
      </c>
      <c r="B3" s="28"/>
    </row>
    <row r="4" spans="1:2" ht="45" customHeight="1" x14ac:dyDescent="0.25">
      <c r="A4" s="28" t="s">
        <v>794</v>
      </c>
      <c r="B4" s="28"/>
    </row>
    <row r="5" spans="1:2" ht="45" customHeight="1" x14ac:dyDescent="0.25">
      <c r="A5" s="28" t="s">
        <v>281</v>
      </c>
      <c r="B5" s="28"/>
    </row>
    <row r="6" spans="1:2" ht="45" customHeight="1" x14ac:dyDescent="0.25">
      <c r="A6" s="28" t="s">
        <v>181</v>
      </c>
      <c r="B6" s="2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Card List</vt:lpstr>
      <vt:lpstr>Cards</vt:lpstr>
      <vt:lpstr>Metatrope Cards</vt:lpstr>
      <vt:lpstr>Card Backs</vt:lpstr>
      <vt:lpstr>Information</vt:lpstr>
      <vt:lpstr>Images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Leah Owen</dc:creator>
  <cp:lastModifiedBy>Jaycee Carter</cp:lastModifiedBy>
  <cp:lastPrinted>2020-03-03T16:25:38Z</cp:lastPrinted>
  <dcterms:created xsi:type="dcterms:W3CDTF">2019-08-20T14:15:33Z</dcterms:created>
  <dcterms:modified xsi:type="dcterms:W3CDTF">2020-03-10T15:51:33Z</dcterms:modified>
</cp:coreProperties>
</file>